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Size analysis data" sheetId="1" r:id="rId1"/>
    <sheet name="Frequency curve" sheetId="2" r:id="rId2"/>
    <sheet name="Cumulative curve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<sst xmlns="http://schemas.openxmlformats.org/spreadsheetml/2006/main" count="34" uniqueCount="34">
  <si>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Mass Sediment (g)</t>
  </si>
  <si>
    <r>
      <t xml:space="preserve">Class Interval </t>
    </r>
    <r>
      <rPr>
        <sz val="10"/>
        <rFont val="GreekMathSymbols"/>
        <family val="2"/>
      </rPr>
      <t>(f)</t>
    </r>
  </si>
  <si>
    <t>Screen size (mm)</t>
  </si>
  <si>
    <t>-3 to -2</t>
  </si>
  <si>
    <t>-2 to -1</t>
  </si>
  <si>
    <t>-1 to 0</t>
  </si>
  <si>
    <t>0 to 1</t>
  </si>
  <si>
    <t>1 to 2</t>
  </si>
  <si>
    <t>2 to 3</t>
  </si>
  <si>
    <t>3 to 4</t>
  </si>
  <si>
    <t>0.5</t>
  </si>
  <si>
    <t>0.25</t>
  </si>
  <si>
    <t>0.165</t>
  </si>
  <si>
    <t>0.0825</t>
  </si>
  <si>
    <t>Pan</t>
  </si>
  <si>
    <t>4 to 5</t>
  </si>
  <si>
    <r>
      <t>f</t>
    </r>
    <r>
      <rPr>
        <sz val="10"/>
        <rFont val="Arial"/>
        <family val="0"/>
      </rPr>
      <t xml:space="preserve"> Size</t>
    </r>
  </si>
  <si>
    <t>Individual Wt.%</t>
  </si>
  <si>
    <t>Cumulative Wt.%</t>
  </si>
  <si>
    <t>Total</t>
  </si>
  <si>
    <t>Mean =</t>
  </si>
  <si>
    <t>Standard deviation =</t>
  </si>
  <si>
    <t>Skewness =</t>
  </si>
  <si>
    <t>Kurtosis =</t>
  </si>
  <si>
    <r>
      <t>m</t>
    </r>
    <r>
      <rPr>
        <sz val="10"/>
        <rFont val="Arial"/>
        <family val="0"/>
      </rPr>
      <t xml:space="preserve"> Midpoint (</t>
    </r>
    <r>
      <rPr>
        <sz val="10"/>
        <rFont val="GreekMathSymbols"/>
        <family val="2"/>
      </rPr>
      <t>f</t>
    </r>
    <r>
      <rPr>
        <sz val="10"/>
        <rFont val="Arial"/>
        <family val="0"/>
      </rPr>
      <t>)</t>
    </r>
  </si>
  <si>
    <t>fm</t>
  </si>
  <si>
    <t>m - x</t>
  </si>
  <si>
    <r>
      <t>(</t>
    </r>
    <r>
      <rPr>
        <i/>
        <sz val="10"/>
        <rFont val="Arial"/>
        <family val="2"/>
      </rPr>
      <t>m - x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</si>
  <si>
    <r>
      <t xml:space="preserve">f </t>
    </r>
    <r>
      <rPr>
        <sz val="10"/>
        <rFont val="Arial"/>
        <family val="0"/>
      </rPr>
      <t>Weight %</t>
    </r>
  </si>
  <si>
    <r>
      <t>f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m - x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</si>
  <si>
    <r>
      <t>(m - x)</t>
    </r>
    <r>
      <rPr>
        <i/>
        <vertAlign val="superscript"/>
        <sz val="10"/>
        <rFont val="Arial"/>
        <family val="2"/>
      </rPr>
      <t>3</t>
    </r>
  </si>
  <si>
    <r>
      <t>f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m - x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3</t>
    </r>
  </si>
  <si>
    <r>
      <t>(m - x)</t>
    </r>
    <r>
      <rPr>
        <i/>
        <vertAlign val="superscript"/>
        <sz val="10"/>
        <rFont val="Arial"/>
        <family val="2"/>
      </rPr>
      <t>4</t>
    </r>
  </si>
  <si>
    <r>
      <t>f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m - x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</si>
</sst>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"/>
    <numFmt numFmtId="166" formatCode="0.00000000000000"/>
    <numFmt numFmtId="167" formatCode="0.0000000000000"/>
  </numFmts>
  <fonts count="10">
    <font>
      <sz val="10"/>
      <name val="Arial"/>
      <family val="0"/>
    </font>
    <font>
      <sz val="10"/>
      <name val="GreekMathSymbols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14"/>
      <name val="Arial"/>
      <family val="2"/>
    </font>
    <font>
      <b/>
      <sz val="18"/>
      <name val="GreekMathSymbols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'Size analysis data'!$D$1</c:f>
              <c:strCache>
                <c:ptCount val="1"/>
                <c:pt idx="0">
                  <c:v>Individual Wt.%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'Size analysis data'!$B$2:$B$9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'Size analysis data'!$D$2:$D$9</c:f>
              <c:numCache>
                <c:ptCount val="8"/>
                <c:pt idx="0">
                  <c:v>1.9801980198019802</c:v>
                </c:pt>
                <c:pt idx="1">
                  <c:v>4.9504950495049505</c:v>
                </c:pt>
                <c:pt idx="2">
                  <c:v>29.7029702970297</c:v>
                </c:pt>
                <c:pt idx="3">
                  <c:v>44.554455445544555</c:v>
                </c:pt>
                <c:pt idx="4">
                  <c:v>12.871287128712872</c:v>
                </c:pt>
                <c:pt idx="5">
                  <c:v>2.9702970297029703</c:v>
                </c:pt>
                <c:pt idx="6">
                  <c:v>1.9801980198019802</c:v>
                </c:pt>
                <c:pt idx="7">
                  <c:v>0.9900990099009901</c:v>
                </c:pt>
              </c:numCache>
            </c:numRef>
          </c:yVal>
          <c:smooth val="1"/>
        </c:ser>
        <c:axId val="11989207"/>
        <c:axId val="40794000"/>
      </c:scatterChart>
      <c:valAx>
        <c:axId val="11989207"/>
        <c:scaling>
          <c:orientation val="minMax"/>
          <c:max val="6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f</a:t>
                </a: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0794000"/>
        <c:crosses val="autoZero"/>
        <c:crossBetween val="midCat"/>
        <c:dispUnits/>
        <c:minorUnit val="1"/>
      </c:valAx>
      <c:valAx>
        <c:axId val="40794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Wt.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1989207"/>
        <c:crossesAt val="-3"/>
        <c:crossBetween val="midCat"/>
        <c:dispUnits/>
        <c:majorUnit val="10"/>
        <c:minorUnit val="5"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CC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'Size analysis data'!$E$1</c:f>
              <c:strCache>
                <c:ptCount val="1"/>
                <c:pt idx="0">
                  <c:v>Cumulative Wt.%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'Size analysis data'!$B$2:$B$9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'Size analysis data'!$E$2:$E$9</c:f>
              <c:numCache>
                <c:ptCount val="8"/>
                <c:pt idx="0">
                  <c:v>1.9801980198019802</c:v>
                </c:pt>
                <c:pt idx="1">
                  <c:v>6.930693069306931</c:v>
                </c:pt>
                <c:pt idx="2">
                  <c:v>36.633663366336634</c:v>
                </c:pt>
                <c:pt idx="3">
                  <c:v>81.1881188118812</c:v>
                </c:pt>
                <c:pt idx="4">
                  <c:v>94.05940594059408</c:v>
                </c:pt>
                <c:pt idx="5">
                  <c:v>97.02970297029705</c:v>
                </c:pt>
                <c:pt idx="6">
                  <c:v>99.00990099009903</c:v>
                </c:pt>
                <c:pt idx="7">
                  <c:v>100.00000000000001</c:v>
                </c:pt>
              </c:numCache>
            </c:numRef>
          </c:yVal>
          <c:smooth val="1"/>
        </c:ser>
        <c:axId val="31601681"/>
        <c:axId val="15979674"/>
      </c:scatterChart>
      <c:valAx>
        <c:axId val="31601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f</a:t>
                </a: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5979674"/>
        <c:crosses val="autoZero"/>
        <c:crossBetween val="midCat"/>
        <c:dispUnits/>
      </c:valAx>
      <c:valAx>
        <c:axId val="1597967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Cumulative Wt.%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1601681"/>
        <c:crossesAt val="-3"/>
        <c:crossBetween val="midCat"/>
        <c:dispUnits/>
        <c:majorUnit val="20"/>
        <c:minorUnit val="10"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CC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pane xSplit="3" ySplit="1" topLeftCell="H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7.7109375" style="1" customWidth="1"/>
    <col min="2" max="2" width="16.7109375" style="7" customWidth="1"/>
    <col min="3" max="3" width="16.7109375" style="1" customWidth="1"/>
    <col min="4" max="4" width="16.7109375" style="7" customWidth="1"/>
    <col min="5" max="5" width="16.7109375" style="1" customWidth="1"/>
    <col min="6" max="6" width="16.7109375" style="3" customWidth="1"/>
    <col min="7" max="7" width="16.7109375" style="1" customWidth="1"/>
    <col min="8" max="8" width="10.7109375" style="0" customWidth="1"/>
    <col min="9" max="16" width="9.7109375" style="0" customWidth="1"/>
  </cols>
  <sheetData>
    <row r="1" spans="1:16" ht="15">
      <c r="A1" s="1" t="s">
        <v>2</v>
      </c>
      <c r="B1" s="9" t="s">
        <v>16</v>
      </c>
      <c r="C1" s="1" t="s">
        <v>0</v>
      </c>
      <c r="D1" s="7" t="s">
        <v>17</v>
      </c>
      <c r="E1" s="1" t="s">
        <v>18</v>
      </c>
      <c r="F1" s="2" t="s">
        <v>1</v>
      </c>
      <c r="G1" s="11" t="s">
        <v>24</v>
      </c>
      <c r="H1" s="11" t="s">
        <v>28</v>
      </c>
      <c r="I1" s="11" t="s">
        <v>25</v>
      </c>
      <c r="J1" s="11" t="s">
        <v>26</v>
      </c>
      <c r="K1" s="1" t="s">
        <v>27</v>
      </c>
      <c r="L1" s="11" t="s">
        <v>29</v>
      </c>
      <c r="M1" s="11" t="s">
        <v>30</v>
      </c>
      <c r="N1" s="11" t="s">
        <v>31</v>
      </c>
      <c r="O1" s="11" t="s">
        <v>32</v>
      </c>
      <c r="P1" s="11" t="s">
        <v>33</v>
      </c>
    </row>
    <row r="2" spans="1:16" ht="12.75">
      <c r="A2" s="4">
        <v>4</v>
      </c>
      <c r="B2" s="8">
        <v>-2</v>
      </c>
      <c r="C2" s="5">
        <v>2</v>
      </c>
      <c r="D2" s="7">
        <f>(C2/$C$10)*100</f>
        <v>1.9801980198019802</v>
      </c>
      <c r="E2" s="7">
        <f>D2</f>
        <v>1.9801980198019802</v>
      </c>
      <c r="F2" s="4" t="s">
        <v>3</v>
      </c>
      <c r="G2" s="1">
        <v>-2.5</v>
      </c>
      <c r="H2" s="7">
        <f>D2</f>
        <v>1.9801980198019802</v>
      </c>
      <c r="I2" s="7">
        <f>H2*G2</f>
        <v>-4.9504950495049505</v>
      </c>
      <c r="J2" s="12">
        <f>G2-$B$12</f>
        <v>-2.8316831683168315</v>
      </c>
      <c r="K2" s="12">
        <f>J2^2</f>
        <v>8.01842956572885</v>
      </c>
      <c r="L2" s="12">
        <f>H2*K2</f>
        <v>15.87807834797792</v>
      </c>
      <c r="M2" s="12">
        <f>J2^3</f>
        <v>-22.705652037608424</v>
      </c>
      <c r="N2" s="12">
        <f>H2*M2</f>
        <v>-44.961687203184994</v>
      </c>
      <c r="O2" s="12">
        <f>J2^4</f>
        <v>64.29521270055456</v>
      </c>
      <c r="P2" s="12">
        <f>H2*N2</f>
        <v>-89.03304396670296</v>
      </c>
    </row>
    <row r="3" spans="1:16" ht="12.75">
      <c r="A3" s="4">
        <v>2</v>
      </c>
      <c r="B3" s="8">
        <v>-1</v>
      </c>
      <c r="C3" s="5">
        <v>5</v>
      </c>
      <c r="D3" s="7">
        <f aca="true" t="shared" si="0" ref="D3:D9">(C3/$C$10)*100</f>
        <v>4.9504950495049505</v>
      </c>
      <c r="E3" s="7">
        <f>E2+D3</f>
        <v>6.930693069306931</v>
      </c>
      <c r="F3" s="4" t="s">
        <v>4</v>
      </c>
      <c r="G3" s="1">
        <v>-1.5</v>
      </c>
      <c r="H3" s="7">
        <f aca="true" t="shared" si="1" ref="H3:H9">D3</f>
        <v>4.9504950495049505</v>
      </c>
      <c r="I3" s="7">
        <f aca="true" t="shared" si="2" ref="I3:I9">H3*G3</f>
        <v>-7.425742574257425</v>
      </c>
      <c r="J3" s="12">
        <f aca="true" t="shared" si="3" ref="J3:J9">G3-$B$12</f>
        <v>-1.8316831683168315</v>
      </c>
      <c r="K3" s="12">
        <f aca="true" t="shared" si="4" ref="K3:K9">J3^2</f>
        <v>3.3550632290951863</v>
      </c>
      <c r="L3" s="12">
        <f aca="true" t="shared" si="5" ref="L3:L9">H3*K3</f>
        <v>16.609223906411813</v>
      </c>
      <c r="M3" s="12">
        <f aca="true" t="shared" si="6" ref="M3:M9">J3^3</f>
        <v>-6.145412845372371</v>
      </c>
      <c r="N3" s="12">
        <f aca="true" t="shared" si="7" ref="N3:N9">H3*M3</f>
        <v>-30.42283586818005</v>
      </c>
      <c r="O3" s="12">
        <f aca="true" t="shared" si="8" ref="O3:O9">J3^4</f>
        <v>11.256449271226618</v>
      </c>
      <c r="P3" s="12">
        <f aca="true" t="shared" si="9" ref="P3:P9">H3*N3</f>
        <v>-150.60809835732698</v>
      </c>
    </row>
    <row r="4" spans="1:16" ht="12.75">
      <c r="A4" s="4">
        <v>1</v>
      </c>
      <c r="B4" s="8">
        <v>0</v>
      </c>
      <c r="C4" s="5">
        <v>30</v>
      </c>
      <c r="D4" s="7">
        <f t="shared" si="0"/>
        <v>29.7029702970297</v>
      </c>
      <c r="E4" s="7">
        <f aca="true" t="shared" si="10" ref="E4:E9">E3+D4</f>
        <v>36.633663366336634</v>
      </c>
      <c r="F4" s="4" t="s">
        <v>5</v>
      </c>
      <c r="G4" s="1">
        <v>-0.5</v>
      </c>
      <c r="H4" s="7">
        <f t="shared" si="1"/>
        <v>29.7029702970297</v>
      </c>
      <c r="I4" s="7">
        <f t="shared" si="2"/>
        <v>-14.85148514851485</v>
      </c>
      <c r="J4" s="12">
        <f t="shared" si="3"/>
        <v>-0.8316831683168316</v>
      </c>
      <c r="K4" s="12">
        <f t="shared" si="4"/>
        <v>0.6916968924615233</v>
      </c>
      <c r="L4" s="12">
        <f t="shared" si="5"/>
        <v>20.545452251332375</v>
      </c>
      <c r="M4" s="12">
        <f t="shared" si="6"/>
        <v>-0.5752726630373065</v>
      </c>
      <c r="N4" s="12">
        <f t="shared" si="7"/>
        <v>-17.08730682289029</v>
      </c>
      <c r="O4" s="12">
        <f t="shared" si="8"/>
        <v>0.4784445910409282</v>
      </c>
      <c r="P4" s="12">
        <f t="shared" si="9"/>
        <v>-507.54376701654326</v>
      </c>
    </row>
    <row r="5" spans="1:16" ht="12.75">
      <c r="A5" s="4" t="s">
        <v>10</v>
      </c>
      <c r="B5" s="8">
        <v>1</v>
      </c>
      <c r="C5" s="5">
        <v>45</v>
      </c>
      <c r="D5" s="7">
        <f t="shared" si="0"/>
        <v>44.554455445544555</v>
      </c>
      <c r="E5" s="7">
        <f t="shared" si="10"/>
        <v>81.1881188118812</v>
      </c>
      <c r="F5" s="4" t="s">
        <v>6</v>
      </c>
      <c r="G5" s="1">
        <v>0.5</v>
      </c>
      <c r="H5" s="7">
        <f t="shared" si="1"/>
        <v>44.554455445544555</v>
      </c>
      <c r="I5" s="7">
        <f t="shared" si="2"/>
        <v>22.277227722772277</v>
      </c>
      <c r="J5" s="12">
        <f t="shared" si="3"/>
        <v>0.16831683168316836</v>
      </c>
      <c r="K5" s="12">
        <f t="shared" si="4"/>
        <v>0.028330555827860027</v>
      </c>
      <c r="L5" s="12">
        <f t="shared" si="5"/>
        <v>1.2622524873799021</v>
      </c>
      <c r="M5" s="12">
        <f t="shared" si="6"/>
        <v>0.004768509396768521</v>
      </c>
      <c r="N5" s="12">
        <f t="shared" si="7"/>
        <v>0.2124583394599836</v>
      </c>
      <c r="O5" s="12">
        <f t="shared" si="8"/>
        <v>0.0008026203935154937</v>
      </c>
      <c r="P5" s="12">
        <f t="shared" si="9"/>
        <v>9.46596561950422</v>
      </c>
    </row>
    <row r="6" spans="1:16" ht="12.75">
      <c r="A6" s="4" t="s">
        <v>11</v>
      </c>
      <c r="B6" s="8">
        <v>2</v>
      </c>
      <c r="C6" s="5">
        <v>13</v>
      </c>
      <c r="D6" s="7">
        <f t="shared" si="0"/>
        <v>12.871287128712872</v>
      </c>
      <c r="E6" s="7">
        <f t="shared" si="10"/>
        <v>94.05940594059408</v>
      </c>
      <c r="F6" s="4" t="s">
        <v>7</v>
      </c>
      <c r="G6" s="1">
        <v>1.5</v>
      </c>
      <c r="H6" s="7">
        <f t="shared" si="1"/>
        <v>12.871287128712872</v>
      </c>
      <c r="I6" s="7">
        <f t="shared" si="2"/>
        <v>19.306930693069308</v>
      </c>
      <c r="J6" s="12">
        <f t="shared" si="3"/>
        <v>1.1683168316831685</v>
      </c>
      <c r="K6" s="12">
        <f t="shared" si="4"/>
        <v>1.364964219194197</v>
      </c>
      <c r="L6" s="12">
        <f t="shared" si="5"/>
        <v>17.568846385667886</v>
      </c>
      <c r="M6" s="12">
        <f t="shared" si="6"/>
        <v>1.5947106719298543</v>
      </c>
      <c r="N6" s="12">
        <f t="shared" si="7"/>
        <v>20.52597894563179</v>
      </c>
      <c r="O6" s="12">
        <f t="shared" si="8"/>
        <v>1.863127319680424</v>
      </c>
      <c r="P6" s="12">
        <f t="shared" si="9"/>
        <v>264.1957686071419</v>
      </c>
    </row>
    <row r="7" spans="1:16" ht="12.75">
      <c r="A7" s="4" t="s">
        <v>12</v>
      </c>
      <c r="B7" s="8">
        <v>3</v>
      </c>
      <c r="C7" s="5">
        <v>3</v>
      </c>
      <c r="D7" s="7">
        <f t="shared" si="0"/>
        <v>2.9702970297029703</v>
      </c>
      <c r="E7" s="7">
        <f t="shared" si="10"/>
        <v>97.02970297029705</v>
      </c>
      <c r="F7" s="4" t="s">
        <v>8</v>
      </c>
      <c r="G7" s="1">
        <v>2.5</v>
      </c>
      <c r="H7" s="7">
        <f t="shared" si="1"/>
        <v>2.9702970297029703</v>
      </c>
      <c r="I7" s="7">
        <f t="shared" si="2"/>
        <v>7.425742574257425</v>
      </c>
      <c r="J7" s="12">
        <f t="shared" si="3"/>
        <v>2.1683168316831685</v>
      </c>
      <c r="K7" s="12">
        <f t="shared" si="4"/>
        <v>4.701597882560534</v>
      </c>
      <c r="L7" s="12">
        <f t="shared" si="5"/>
        <v>13.965142225427327</v>
      </c>
      <c r="M7" s="12">
        <f t="shared" si="6"/>
        <v>10.19455382456195</v>
      </c>
      <c r="N7" s="12">
        <f t="shared" si="7"/>
        <v>30.280852944243417</v>
      </c>
      <c r="O7" s="12">
        <f t="shared" si="8"/>
        <v>22.10502264929769</v>
      </c>
      <c r="P7" s="12">
        <f t="shared" si="9"/>
        <v>89.94312755715866</v>
      </c>
    </row>
    <row r="8" spans="1:16" ht="12.75">
      <c r="A8" s="4" t="s">
        <v>13</v>
      </c>
      <c r="B8" s="8">
        <v>4</v>
      </c>
      <c r="C8" s="5">
        <v>2</v>
      </c>
      <c r="D8" s="7">
        <f t="shared" si="0"/>
        <v>1.9801980198019802</v>
      </c>
      <c r="E8" s="7">
        <f t="shared" si="10"/>
        <v>99.00990099009903</v>
      </c>
      <c r="F8" s="4" t="s">
        <v>9</v>
      </c>
      <c r="G8" s="1">
        <v>3.5</v>
      </c>
      <c r="H8" s="7">
        <f t="shared" si="1"/>
        <v>1.9801980198019802</v>
      </c>
      <c r="I8" s="7">
        <f t="shared" si="2"/>
        <v>6.930693069306931</v>
      </c>
      <c r="J8" s="12">
        <f t="shared" si="3"/>
        <v>3.1683168316831685</v>
      </c>
      <c r="K8" s="12">
        <f t="shared" si="4"/>
        <v>10.038231545926871</v>
      </c>
      <c r="L8" s="12">
        <f t="shared" si="5"/>
        <v>19.87768622955816</v>
      </c>
      <c r="M8" s="12">
        <f t="shared" si="6"/>
        <v>31.80429796729306</v>
      </c>
      <c r="N8" s="12">
        <f t="shared" si="7"/>
        <v>62.97880785602586</v>
      </c>
      <c r="O8" s="12">
        <f t="shared" si="8"/>
        <v>100.76609256964139</v>
      </c>
      <c r="P8" s="12">
        <f t="shared" si="9"/>
        <v>124.7105106059918</v>
      </c>
    </row>
    <row r="9" spans="1:16" ht="12.75">
      <c r="A9" s="1" t="s">
        <v>14</v>
      </c>
      <c r="B9" s="8">
        <v>5</v>
      </c>
      <c r="C9" s="5">
        <v>1</v>
      </c>
      <c r="D9" s="7">
        <f t="shared" si="0"/>
        <v>0.9900990099009901</v>
      </c>
      <c r="E9" s="7">
        <f t="shared" si="10"/>
        <v>100.00000000000001</v>
      </c>
      <c r="F9" s="4" t="s">
        <v>15</v>
      </c>
      <c r="G9" s="1">
        <v>4.5</v>
      </c>
      <c r="H9" s="7">
        <f t="shared" si="1"/>
        <v>0.9900990099009901</v>
      </c>
      <c r="I9" s="7">
        <f t="shared" si="2"/>
        <v>4.455445544554456</v>
      </c>
      <c r="J9" s="12">
        <f t="shared" si="3"/>
        <v>4.1683168316831685</v>
      </c>
      <c r="K9" s="12">
        <f t="shared" si="4"/>
        <v>17.37486520929321</v>
      </c>
      <c r="L9" s="12">
        <f t="shared" si="5"/>
        <v>17.202836840884366</v>
      </c>
      <c r="M9" s="12">
        <f t="shared" si="6"/>
        <v>72.42394310012318</v>
      </c>
      <c r="N9" s="12">
        <f t="shared" si="7"/>
        <v>71.7068743565576</v>
      </c>
      <c r="O9" s="12">
        <f t="shared" si="8"/>
        <v>301.8859410411075</v>
      </c>
      <c r="P9" s="12">
        <f t="shared" si="9"/>
        <v>70.99690530352238</v>
      </c>
    </row>
    <row r="10" spans="1:16" ht="12.75">
      <c r="A10" s="1" t="s">
        <v>19</v>
      </c>
      <c r="C10" s="6">
        <f>SUM(C2:C9)</f>
        <v>101</v>
      </c>
      <c r="D10" s="7">
        <f>SUM(D2:D9)</f>
        <v>100.00000000000001</v>
      </c>
      <c r="H10" s="7">
        <f>SUM(H2:H9)</f>
        <v>100.00000000000001</v>
      </c>
      <c r="I10" s="7">
        <f>SUM(I2:I9)</f>
        <v>33.16831683168317</v>
      </c>
      <c r="J10" s="1"/>
      <c r="K10" s="1"/>
      <c r="L10" s="12">
        <f>SUM(L2:L9)</f>
        <v>122.90951867463977</v>
      </c>
      <c r="M10" s="1"/>
      <c r="N10" s="12">
        <f>SUM(N2:N9)</f>
        <v>93.23314254766333</v>
      </c>
      <c r="O10" s="1"/>
      <c r="P10" s="12">
        <f>SUM(P2:P9)</f>
        <v>-187.8726316472542</v>
      </c>
    </row>
    <row r="12" spans="1:2" ht="12.75">
      <c r="A12" s="10" t="s">
        <v>20</v>
      </c>
      <c r="B12" s="12">
        <f>I10/H10</f>
        <v>0.33168316831683164</v>
      </c>
    </row>
    <row r="13" spans="1:2" ht="12.75">
      <c r="A13" s="10" t="s">
        <v>21</v>
      </c>
      <c r="B13" s="12">
        <f>(L10/H10)^0.5</f>
        <v>1.1086456542766032</v>
      </c>
    </row>
    <row r="14" spans="1:2" ht="12.75">
      <c r="A14" s="10" t="s">
        <v>22</v>
      </c>
      <c r="B14" s="12">
        <f>N10/(H10*B13^3)</f>
        <v>0.6842141414903872</v>
      </c>
    </row>
    <row r="15" spans="1:2" ht="12.75">
      <c r="A15" s="10" t="s">
        <v>23</v>
      </c>
      <c r="B15" s="12">
        <f>P10/(H10*B13^4)</f>
        <v>-1.2436337026356163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Lowell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Eby</dc:creator>
  <cp:keywords/>
  <dc:description/>
  <cp:lastModifiedBy>Nelson Eby</cp:lastModifiedBy>
  <dcterms:created xsi:type="dcterms:W3CDTF">2005-12-26T18:47:26Z</dcterms:created>
  <dcterms:modified xsi:type="dcterms:W3CDTF">2005-12-26T20:18:25Z</dcterms:modified>
  <cp:category/>
  <cp:version/>
  <cp:contentType/>
  <cp:contentStatus/>
</cp:coreProperties>
</file>