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 Eby\Desktop\Earth Materials II\Lab Exercises\Mechanical Size Analysis\"/>
    </mc:Choice>
  </mc:AlternateContent>
  <bookViews>
    <workbookView xWindow="120" yWindow="135" windowWidth="15135" windowHeight="8475"/>
  </bookViews>
  <sheets>
    <sheet name="Data" sheetId="1" r:id="rId1"/>
    <sheet name="Calculations" sheetId="2" r:id="rId2"/>
    <sheet name="Cumulative Curve (phi)" sheetId="5" r:id="rId3"/>
  </sheets>
  <calcPr calcId="162913"/>
</workbook>
</file>

<file path=xl/calcChain.xml><?xml version="1.0" encoding="utf-8"?>
<calcChain xmlns="http://schemas.openxmlformats.org/spreadsheetml/2006/main">
  <c r="B12" i="1" l="1"/>
  <c r="B15" i="1"/>
  <c r="A4" i="2" s="1"/>
  <c r="B17" i="1" l="1"/>
  <c r="C4" i="2" s="1"/>
  <c r="B23" i="1"/>
  <c r="C10" i="2" s="1"/>
  <c r="B24" i="1"/>
  <c r="C11" i="2" s="1"/>
  <c r="E11" i="2" s="1"/>
  <c r="B22" i="1"/>
  <c r="C9" i="2" s="1"/>
  <c r="B21" i="1"/>
  <c r="C8" i="2" s="1"/>
  <c r="B20" i="1"/>
  <c r="C7" i="2" s="1"/>
  <c r="B19" i="1"/>
  <c r="C6" i="2" s="1"/>
  <c r="B18" i="1"/>
  <c r="C5" i="2" s="1"/>
  <c r="B34" i="1"/>
  <c r="B36" i="1" l="1"/>
  <c r="C13" i="2"/>
  <c r="B43" i="1"/>
  <c r="B41" i="1"/>
  <c r="B42" i="1"/>
  <c r="B40" i="1"/>
  <c r="B38" i="1"/>
  <c r="B39" i="1"/>
  <c r="B25" i="1"/>
  <c r="B37" i="1"/>
  <c r="E4" i="2"/>
  <c r="E6" i="2"/>
  <c r="E7" i="2"/>
  <c r="E8" i="2"/>
  <c r="E9" i="2"/>
  <c r="E10" i="2"/>
  <c r="E5" i="2" l="1"/>
  <c r="E13" i="2" s="1"/>
  <c r="E15" i="2" l="1"/>
  <c r="B27" i="1" s="1"/>
  <c r="F11" i="2" l="1"/>
  <c r="F4" i="2"/>
  <c r="G4" i="2" s="1"/>
  <c r="H4" i="2" s="1"/>
  <c r="F8" i="2"/>
  <c r="K8" i="2" s="1"/>
  <c r="L8" i="2" s="1"/>
  <c r="F5" i="2"/>
  <c r="F9" i="2"/>
  <c r="I9" i="2" s="1"/>
  <c r="J9" i="2" s="1"/>
  <c r="F6" i="2"/>
  <c r="F10" i="2"/>
  <c r="K10" i="2" s="1"/>
  <c r="L10" i="2" s="1"/>
  <c r="F7" i="2"/>
  <c r="K7" i="2" s="1"/>
  <c r="L7" i="2" s="1"/>
  <c r="G10" i="2" l="1"/>
  <c r="H10" i="2" s="1"/>
  <c r="I4" i="2"/>
  <c r="J4" i="2" s="1"/>
  <c r="G11" i="2"/>
  <c r="H11" i="2" s="1"/>
  <c r="K11" i="2"/>
  <c r="L11" i="2" s="1"/>
  <c r="I11" i="2"/>
  <c r="J11" i="2" s="1"/>
  <c r="I10" i="2"/>
  <c r="J10" i="2" s="1"/>
  <c r="G9" i="2"/>
  <c r="H9" i="2" s="1"/>
  <c r="K9" i="2"/>
  <c r="L9" i="2" s="1"/>
  <c r="G7" i="2"/>
  <c r="H7" i="2" s="1"/>
  <c r="G6" i="2"/>
  <c r="H6" i="2" s="1"/>
  <c r="I6" i="2"/>
  <c r="J6" i="2" s="1"/>
  <c r="K6" i="2"/>
  <c r="L6" i="2" s="1"/>
  <c r="I8" i="2"/>
  <c r="J8" i="2" s="1"/>
  <c r="I7" i="2"/>
  <c r="J7" i="2" s="1"/>
  <c r="G8" i="2"/>
  <c r="H8" i="2" s="1"/>
  <c r="K4" i="2"/>
  <c r="L4" i="2" s="1"/>
  <c r="K5" i="2"/>
  <c r="L5" i="2" s="1"/>
  <c r="I5" i="2"/>
  <c r="J5" i="2" s="1"/>
  <c r="G5" i="2"/>
  <c r="H5" i="2" s="1"/>
  <c r="J13" i="2" l="1"/>
  <c r="H13" i="2"/>
  <c r="E16" i="2" s="1"/>
  <c r="B28" i="1" s="1"/>
  <c r="L13" i="2"/>
  <c r="E18" i="2" l="1"/>
  <c r="B30" i="1" s="1"/>
  <c r="E17" i="2"/>
  <c r="B29" i="1" s="1"/>
</calcChain>
</file>

<file path=xl/sharedStrings.xml><?xml version="1.0" encoding="utf-8"?>
<sst xmlns="http://schemas.openxmlformats.org/spreadsheetml/2006/main" count="47" uniqueCount="36">
  <si>
    <t>Class</t>
  </si>
  <si>
    <t>interval</t>
  </si>
  <si>
    <t>(phi)</t>
  </si>
  <si>
    <t>m</t>
  </si>
  <si>
    <t>Midpoint</t>
  </si>
  <si>
    <t>f</t>
  </si>
  <si>
    <t>Weight</t>
  </si>
  <si>
    <t>%</t>
  </si>
  <si>
    <t>fm</t>
  </si>
  <si>
    <t>Product</t>
  </si>
  <si>
    <t>m-xavg</t>
  </si>
  <si>
    <t>Deviation</t>
  </si>
  <si>
    <r>
      <t>(m-xavg)</t>
    </r>
    <r>
      <rPr>
        <vertAlign val="superscript"/>
        <sz val="10"/>
        <rFont val="Arial"/>
        <family val="2"/>
      </rPr>
      <t>2</t>
    </r>
  </si>
  <si>
    <t>squared</t>
  </si>
  <si>
    <r>
      <t>f(m-xavg)</t>
    </r>
    <r>
      <rPr>
        <vertAlign val="superscript"/>
        <sz val="10"/>
        <rFont val="Arial"/>
        <family val="2"/>
      </rPr>
      <t>2</t>
    </r>
  </si>
  <si>
    <r>
      <t>(m-xavg)</t>
    </r>
    <r>
      <rPr>
        <vertAlign val="superscript"/>
        <sz val="10"/>
        <rFont val="Arial"/>
        <family val="2"/>
      </rPr>
      <t>3</t>
    </r>
  </si>
  <si>
    <t>cubed</t>
  </si>
  <si>
    <r>
      <t>f(m-xavg)</t>
    </r>
    <r>
      <rPr>
        <vertAlign val="superscript"/>
        <sz val="10"/>
        <rFont val="Arial"/>
        <family val="2"/>
      </rPr>
      <t>3</t>
    </r>
  </si>
  <si>
    <r>
      <t>(m-xavg)</t>
    </r>
    <r>
      <rPr>
        <vertAlign val="superscript"/>
        <sz val="10"/>
        <rFont val="Arial"/>
        <family val="2"/>
      </rPr>
      <t>4</t>
    </r>
  </si>
  <si>
    <t>quadrupled</t>
  </si>
  <si>
    <r>
      <t>f(m-xavg)</t>
    </r>
    <r>
      <rPr>
        <vertAlign val="superscript"/>
        <sz val="10"/>
        <rFont val="Arial"/>
        <family val="2"/>
      </rPr>
      <t>4</t>
    </r>
  </si>
  <si>
    <t>Total</t>
  </si>
  <si>
    <t>Standard Deviation =</t>
  </si>
  <si>
    <t>Skewness =</t>
  </si>
  <si>
    <t>Kurtosis =</t>
  </si>
  <si>
    <t>Mean =</t>
  </si>
  <si>
    <t>phi</t>
  </si>
  <si>
    <t>Mean</t>
  </si>
  <si>
    <t>Std Dev</t>
  </si>
  <si>
    <t>Skewness</t>
  </si>
  <si>
    <t>Kurtosis</t>
  </si>
  <si>
    <t>Sample</t>
  </si>
  <si>
    <t>wt.%</t>
  </si>
  <si>
    <t>Cumulative Curve data</t>
  </si>
  <si>
    <t>Start Wt.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</si>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</sst>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2" fontId="0" fillId="0" borderId="0" xfId="0" applyNumberFormat="1"/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Data!$B$34</c:f>
              <c:strCache>
                <c:ptCount val="1"/>
                <c:pt idx="0">
                  <c:v>E</c:v>
                </c:pt>
              </c:strCache>
            </c:strRef>
          </c:tx>
          <c:xVal>
            <c:numRef>
              <c:f>Data!$A$35:$A$43</c:f>
              <c:numCache>
                <c:formatCode>General</c:formatCod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Data!$B$35:$B$43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11.111111111111112</c:v>
                </c:pt>
                <c:pt idx="3">
                  <c:v>28.028028028028025</c:v>
                </c:pt>
                <c:pt idx="4">
                  <c:v>69.469469469469473</c:v>
                </c:pt>
                <c:pt idx="5">
                  <c:v>98.098098098098106</c:v>
                </c:pt>
                <c:pt idx="6">
                  <c:v>99.099099099099107</c:v>
                </c:pt>
                <c:pt idx="7">
                  <c:v>99.899899899899907</c:v>
                </c:pt>
                <c:pt idx="8">
                  <c:v>100.00000000000001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3B-43EE-9304-0F0F439CF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096448"/>
        <c:axId val="247098368"/>
      </c:scatterChart>
      <c:valAx>
        <c:axId val="247096448"/>
        <c:scaling>
          <c:orientation val="minMax"/>
          <c:max val="5"/>
          <c:min val="-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Phi Values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7098368"/>
        <c:crosses val="autoZero"/>
        <c:crossBetween val="midCat"/>
        <c:majorUnit val="1"/>
        <c:minorUnit val="0.2"/>
      </c:valAx>
      <c:valAx>
        <c:axId val="247098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Cumulative</a:t>
                </a:r>
                <a:r>
                  <a:rPr lang="en-US" sz="1600" baseline="0"/>
                  <a:t> Wt.%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7096448"/>
        <c:crossesAt val="-3"/>
        <c:crossBetween val="midCat"/>
        <c:majorUnit val="10"/>
        <c:minorUnit val="5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defaultRowHeight="12.75" x14ac:dyDescent="0.2"/>
  <cols>
    <col min="1" max="1" width="10.7109375" style="1" customWidth="1"/>
    <col min="2" max="2" width="9.7109375" style="1" customWidth="1"/>
    <col min="3" max="3" width="9.7109375" customWidth="1"/>
  </cols>
  <sheetData>
    <row r="1" spans="1:2" x14ac:dyDescent="0.2">
      <c r="A1" s="15" t="s">
        <v>31</v>
      </c>
      <c r="B1" s="11" t="s">
        <v>35</v>
      </c>
    </row>
    <row r="2" spans="1:2" x14ac:dyDescent="0.2">
      <c r="B2" s="10"/>
    </row>
    <row r="3" spans="1:2" x14ac:dyDescent="0.2">
      <c r="A3" s="1" t="s">
        <v>34</v>
      </c>
    </row>
    <row r="4" spans="1:2" x14ac:dyDescent="0.2">
      <c r="A4" s="1">
        <v>-2</v>
      </c>
      <c r="B4" s="12">
        <v>0</v>
      </c>
    </row>
    <row r="5" spans="1:2" x14ac:dyDescent="0.2">
      <c r="A5" s="1">
        <v>-1</v>
      </c>
      <c r="B5" s="12">
        <v>11.1</v>
      </c>
    </row>
    <row r="6" spans="1:2" x14ac:dyDescent="0.2">
      <c r="A6" s="1">
        <v>0</v>
      </c>
      <c r="B6" s="12">
        <v>16.899999999999999</v>
      </c>
    </row>
    <row r="7" spans="1:2" x14ac:dyDescent="0.2">
      <c r="A7" s="1">
        <v>1</v>
      </c>
      <c r="B7" s="12">
        <v>41.4</v>
      </c>
    </row>
    <row r="8" spans="1:2" x14ac:dyDescent="0.2">
      <c r="A8" s="1">
        <v>2</v>
      </c>
      <c r="B8" s="12">
        <v>28.6</v>
      </c>
    </row>
    <row r="9" spans="1:2" x14ac:dyDescent="0.2">
      <c r="A9" s="1">
        <v>3</v>
      </c>
      <c r="B9" s="12">
        <v>1</v>
      </c>
    </row>
    <row r="10" spans="1:2" x14ac:dyDescent="0.2">
      <c r="A10" s="1">
        <v>4</v>
      </c>
      <c r="B10" s="12">
        <v>0.8</v>
      </c>
    </row>
    <row r="11" spans="1:2" x14ac:dyDescent="0.2">
      <c r="A11" s="1">
        <v>5</v>
      </c>
      <c r="B11" s="12">
        <v>0.1</v>
      </c>
    </row>
    <row r="12" spans="1:2" x14ac:dyDescent="0.2">
      <c r="A12" s="1" t="s">
        <v>21</v>
      </c>
      <c r="B12" s="1">
        <f>SUM(B4:B11)</f>
        <v>99.899999999999991</v>
      </c>
    </row>
    <row r="15" spans="1:2" x14ac:dyDescent="0.2">
      <c r="A15" s="1" t="s">
        <v>31</v>
      </c>
      <c r="B15" s="9" t="str">
        <f>B1</f>
        <v>E</v>
      </c>
    </row>
    <row r="16" spans="1:2" x14ac:dyDescent="0.2">
      <c r="A16" s="1" t="s">
        <v>26</v>
      </c>
      <c r="B16" s="1" t="s">
        <v>32</v>
      </c>
    </row>
    <row r="17" spans="1:2" x14ac:dyDescent="0.2">
      <c r="A17" s="1">
        <v>-2</v>
      </c>
      <c r="B17" s="5">
        <f t="shared" ref="B17:B24" si="0">(B4/B$12)*100</f>
        <v>0</v>
      </c>
    </row>
    <row r="18" spans="1:2" x14ac:dyDescent="0.2">
      <c r="A18" s="1">
        <v>-1</v>
      </c>
      <c r="B18" s="5">
        <f t="shared" si="0"/>
        <v>11.111111111111112</v>
      </c>
    </row>
    <row r="19" spans="1:2" x14ac:dyDescent="0.2">
      <c r="A19" s="1">
        <v>0</v>
      </c>
      <c r="B19" s="5">
        <f t="shared" si="0"/>
        <v>16.916916916916914</v>
      </c>
    </row>
    <row r="20" spans="1:2" x14ac:dyDescent="0.2">
      <c r="A20" s="1">
        <v>1</v>
      </c>
      <c r="B20" s="5">
        <f t="shared" si="0"/>
        <v>41.441441441441448</v>
      </c>
    </row>
    <row r="21" spans="1:2" x14ac:dyDescent="0.2">
      <c r="A21" s="1">
        <v>2</v>
      </c>
      <c r="B21" s="5">
        <f t="shared" si="0"/>
        <v>28.628628628628633</v>
      </c>
    </row>
    <row r="22" spans="1:2" x14ac:dyDescent="0.2">
      <c r="A22" s="1">
        <v>3</v>
      </c>
      <c r="B22" s="5">
        <f t="shared" si="0"/>
        <v>1.0010010010010011</v>
      </c>
    </row>
    <row r="23" spans="1:2" x14ac:dyDescent="0.2">
      <c r="A23" s="1">
        <v>4</v>
      </c>
      <c r="B23" s="5">
        <f t="shared" si="0"/>
        <v>0.80080080080080096</v>
      </c>
    </row>
    <row r="24" spans="1:2" x14ac:dyDescent="0.2">
      <c r="A24" s="1">
        <v>5</v>
      </c>
      <c r="B24" s="5">
        <f t="shared" si="0"/>
        <v>0.10010010010010012</v>
      </c>
    </row>
    <row r="25" spans="1:2" x14ac:dyDescent="0.2">
      <c r="A25" s="13" t="s">
        <v>21</v>
      </c>
      <c r="B25" s="14">
        <f>SUM(B17:B24)</f>
        <v>100.00000000000001</v>
      </c>
    </row>
    <row r="27" spans="1:2" x14ac:dyDescent="0.2">
      <c r="A27" s="1" t="s">
        <v>27</v>
      </c>
      <c r="B27" s="6">
        <f>Calculations!E15</f>
        <v>0.44294294294294295</v>
      </c>
    </row>
    <row r="28" spans="1:2" x14ac:dyDescent="0.2">
      <c r="A28" s="1" t="s">
        <v>28</v>
      </c>
      <c r="B28" s="6">
        <f>Calculations!E16</f>
        <v>1.0123104860999987</v>
      </c>
    </row>
    <row r="29" spans="1:2" x14ac:dyDescent="0.2">
      <c r="A29" s="1" t="s">
        <v>29</v>
      </c>
      <c r="B29" s="6">
        <f>Calculations!E17</f>
        <v>-0.22731529233480607</v>
      </c>
    </row>
    <row r="30" spans="1:2" x14ac:dyDescent="0.2">
      <c r="A30" s="1" t="s">
        <v>30</v>
      </c>
      <c r="B30" s="6">
        <f>Calculations!E18</f>
        <v>3.0704418950821273</v>
      </c>
    </row>
    <row r="33" spans="1:3" x14ac:dyDescent="0.2">
      <c r="A33" s="8" t="s">
        <v>33</v>
      </c>
    </row>
    <row r="34" spans="1:3" x14ac:dyDescent="0.2">
      <c r="A34" s="1" t="s">
        <v>26</v>
      </c>
      <c r="B34" s="1" t="str">
        <f t="shared" ref="B34" si="1">B15</f>
        <v>E</v>
      </c>
    </row>
    <row r="35" spans="1:3" x14ac:dyDescent="0.2">
      <c r="A35" s="1">
        <v>-3</v>
      </c>
      <c r="B35" s="1">
        <v>0</v>
      </c>
    </row>
    <row r="36" spans="1:3" x14ac:dyDescent="0.2">
      <c r="A36" s="1">
        <v>-2</v>
      </c>
      <c r="B36" s="5">
        <f t="shared" ref="B36" si="2">B17</f>
        <v>0</v>
      </c>
      <c r="C36" s="1"/>
    </row>
    <row r="37" spans="1:3" x14ac:dyDescent="0.2">
      <c r="A37" s="1">
        <v>-1</v>
      </c>
      <c r="B37" s="5">
        <f t="shared" ref="B37" si="3">SUM(B17:B18)</f>
        <v>11.111111111111112</v>
      </c>
      <c r="C37" s="1"/>
    </row>
    <row r="38" spans="1:3" x14ac:dyDescent="0.2">
      <c r="A38" s="1">
        <v>0</v>
      </c>
      <c r="B38" s="5">
        <f t="shared" ref="B38" si="4">SUM(B17:B19)</f>
        <v>28.028028028028025</v>
      </c>
      <c r="C38" s="1"/>
    </row>
    <row r="39" spans="1:3" x14ac:dyDescent="0.2">
      <c r="A39" s="1">
        <v>1</v>
      </c>
      <c r="B39" s="5">
        <f t="shared" ref="B39" si="5">SUM(B17:B20)</f>
        <v>69.469469469469473</v>
      </c>
      <c r="C39" s="6"/>
    </row>
    <row r="40" spans="1:3" x14ac:dyDescent="0.2">
      <c r="A40" s="1">
        <v>2</v>
      </c>
      <c r="B40" s="5">
        <f t="shared" ref="B40" si="6">SUM(B17:B21)</f>
        <v>98.098098098098106</v>
      </c>
      <c r="C40" s="6"/>
    </row>
    <row r="41" spans="1:3" x14ac:dyDescent="0.2">
      <c r="A41" s="1">
        <v>3</v>
      </c>
      <c r="B41" s="5">
        <f t="shared" ref="B41" si="7">SUM(B17:B22)</f>
        <v>99.099099099099107</v>
      </c>
      <c r="C41" s="6"/>
    </row>
    <row r="42" spans="1:3" x14ac:dyDescent="0.2">
      <c r="A42" s="1">
        <v>4</v>
      </c>
      <c r="B42" s="5">
        <f t="shared" ref="B42" si="8">SUM(B17:B23)</f>
        <v>99.899899899899907</v>
      </c>
      <c r="C42" s="6"/>
    </row>
    <row r="43" spans="1:3" x14ac:dyDescent="0.2">
      <c r="A43" s="1">
        <v>5</v>
      </c>
      <c r="B43" s="5">
        <f>SUM(B17:B24)</f>
        <v>100.00000000000001</v>
      </c>
      <c r="C43" s="6"/>
    </row>
    <row r="44" spans="1:3" x14ac:dyDescent="0.2">
      <c r="B44" s="6"/>
      <c r="C44" s="6"/>
    </row>
    <row r="45" spans="1:3" x14ac:dyDescent="0.2">
      <c r="A45" s="11"/>
      <c r="B45" s="6"/>
      <c r="C45" s="6"/>
    </row>
    <row r="46" spans="1:3" x14ac:dyDescent="0.2">
      <c r="B46" s="6"/>
      <c r="C46" s="6"/>
    </row>
    <row r="47" spans="1:3" x14ac:dyDescent="0.2">
      <c r="B47" s="6"/>
      <c r="C47" s="6"/>
    </row>
    <row r="48" spans="1:3" x14ac:dyDescent="0.2">
      <c r="B48" s="6"/>
      <c r="C48" s="6"/>
    </row>
    <row r="49" spans="1:3" x14ac:dyDescent="0.2">
      <c r="B49" s="6"/>
      <c r="C49" s="6"/>
    </row>
    <row r="50" spans="1:3" x14ac:dyDescent="0.2">
      <c r="C50" s="6"/>
    </row>
    <row r="51" spans="1:3" x14ac:dyDescent="0.2">
      <c r="A51"/>
    </row>
    <row r="52" spans="1:3" x14ac:dyDescent="0.2">
      <c r="A52"/>
    </row>
    <row r="53" spans="1:3" x14ac:dyDescent="0.2">
      <c r="A53"/>
    </row>
    <row r="54" spans="1:3" x14ac:dyDescent="0.2">
      <c r="A54"/>
    </row>
    <row r="61" spans="1:3" x14ac:dyDescent="0.2">
      <c r="B61" s="6"/>
      <c r="C61" s="6"/>
    </row>
    <row r="62" spans="1:3" x14ac:dyDescent="0.2">
      <c r="B62" s="6"/>
      <c r="C62" s="6"/>
    </row>
    <row r="63" spans="1:3" x14ac:dyDescent="0.2">
      <c r="B63" s="6"/>
      <c r="C63" s="6"/>
    </row>
    <row r="64" spans="1:3" x14ac:dyDescent="0.2">
      <c r="B64" s="6"/>
      <c r="C64" s="6"/>
    </row>
    <row r="65" spans="2:3" x14ac:dyDescent="0.2">
      <c r="B65" s="6"/>
      <c r="C65" s="6"/>
    </row>
    <row r="66" spans="2:3" x14ac:dyDescent="0.2">
      <c r="B66" s="6"/>
      <c r="C66" s="6"/>
    </row>
    <row r="67" spans="2:3" x14ac:dyDescent="0.2">
      <c r="B67" s="6"/>
      <c r="C67" s="6"/>
    </row>
    <row r="69" spans="2:3" x14ac:dyDescent="0.2">
      <c r="C69" s="6"/>
    </row>
  </sheetData>
  <printOptions horizontalCentered="1" gridLines="1"/>
  <pageMargins left="0.75" right="0.75" top="0.75" bottom="0.75" header="0.5" footer="0.5"/>
  <pageSetup orientation="landscape" horizontalDpi="300" verticalDpi="300" r:id="rId1"/>
  <headerFooter alignWithMargins="0">
    <oddHeader>&amp;CSize Analysis Data and Moment Measure Calculations for Samples A and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9.140625" style="1"/>
  </cols>
  <sheetData>
    <row r="1" spans="1:12" ht="14.25" x14ac:dyDescent="0.2">
      <c r="B1" s="1" t="s">
        <v>0</v>
      </c>
      <c r="C1" s="1" t="s">
        <v>5</v>
      </c>
      <c r="D1" s="1" t="s">
        <v>3</v>
      </c>
      <c r="E1" s="1" t="s">
        <v>8</v>
      </c>
      <c r="F1" s="1" t="s">
        <v>10</v>
      </c>
      <c r="G1" s="1" t="s">
        <v>12</v>
      </c>
      <c r="H1" s="1" t="s">
        <v>14</v>
      </c>
      <c r="I1" s="1" t="s">
        <v>15</v>
      </c>
      <c r="J1" s="1" t="s">
        <v>17</v>
      </c>
      <c r="K1" s="1" t="s">
        <v>18</v>
      </c>
      <c r="L1" s="1" t="s">
        <v>20</v>
      </c>
    </row>
    <row r="2" spans="1:12" x14ac:dyDescent="0.2">
      <c r="B2" s="1" t="s">
        <v>1</v>
      </c>
      <c r="C2" s="1" t="s">
        <v>6</v>
      </c>
      <c r="D2" s="1" t="s">
        <v>4</v>
      </c>
      <c r="E2" s="1"/>
      <c r="F2" s="1"/>
      <c r="G2" s="1" t="s">
        <v>11</v>
      </c>
      <c r="H2" s="1"/>
      <c r="I2" s="1" t="s">
        <v>11</v>
      </c>
      <c r="J2" s="1"/>
      <c r="K2" s="1" t="s">
        <v>11</v>
      </c>
      <c r="L2" s="1"/>
    </row>
    <row r="3" spans="1:12" x14ac:dyDescent="0.2">
      <c r="B3" s="1" t="s">
        <v>2</v>
      </c>
      <c r="C3" s="1" t="s">
        <v>7</v>
      </c>
      <c r="D3" s="1" t="s">
        <v>2</v>
      </c>
      <c r="E3" s="1" t="s">
        <v>9</v>
      </c>
      <c r="F3" s="1" t="s">
        <v>11</v>
      </c>
      <c r="G3" s="1" t="s">
        <v>13</v>
      </c>
      <c r="H3" s="1" t="s">
        <v>9</v>
      </c>
      <c r="I3" s="1" t="s">
        <v>16</v>
      </c>
      <c r="J3" s="1" t="s">
        <v>9</v>
      </c>
      <c r="K3" s="1" t="s">
        <v>19</v>
      </c>
      <c r="L3" s="1" t="s">
        <v>9</v>
      </c>
    </row>
    <row r="4" spans="1:12" x14ac:dyDescent="0.2">
      <c r="A4" s="1" t="str">
        <f>Data!$B$15</f>
        <v>E</v>
      </c>
      <c r="B4" s="1">
        <v>-2</v>
      </c>
      <c r="C4" s="5">
        <f>Data!B17</f>
        <v>0</v>
      </c>
      <c r="D4" s="4">
        <v>-2.5</v>
      </c>
      <c r="E4" s="6">
        <f t="shared" ref="E4:E10" si="0">D4*C4</f>
        <v>0</v>
      </c>
      <c r="F4" s="6">
        <f>D4-$E$15</f>
        <v>-2.9429429429429428</v>
      </c>
      <c r="G4" s="6">
        <f>F4^2</f>
        <v>8.6609131654176696</v>
      </c>
      <c r="H4" s="6">
        <f t="shared" ref="H4:H10" si="1">C4*G4</f>
        <v>0</v>
      </c>
      <c r="I4" s="6">
        <f>F4^3</f>
        <v>-25.488573279607554</v>
      </c>
      <c r="J4" s="6">
        <f t="shared" ref="J4:J10" si="2">C4*I4</f>
        <v>0</v>
      </c>
      <c r="K4" s="6">
        <f>F4^4</f>
        <v>75.011416858905122</v>
      </c>
      <c r="L4" s="6">
        <f t="shared" ref="L4:L10" si="3">C4*K4</f>
        <v>0</v>
      </c>
    </row>
    <row r="5" spans="1:12" x14ac:dyDescent="0.2">
      <c r="B5" s="1">
        <v>-1</v>
      </c>
      <c r="C5" s="5">
        <f>Data!B18</f>
        <v>11.111111111111112</v>
      </c>
      <c r="D5" s="4">
        <v>-1.5</v>
      </c>
      <c r="E5" s="6">
        <f t="shared" si="0"/>
        <v>-16.666666666666668</v>
      </c>
      <c r="F5" s="6">
        <f t="shared" ref="F5:F10" si="4">D5-$E$15</f>
        <v>-1.942942942942943</v>
      </c>
      <c r="G5" s="6">
        <f t="shared" ref="G5:G10" si="5">F5^2</f>
        <v>3.7750272795317841</v>
      </c>
      <c r="H5" s="6">
        <f t="shared" si="1"/>
        <v>41.944747550353163</v>
      </c>
      <c r="I5" s="6">
        <f t="shared" ref="I5:I10" si="6">F5^3</f>
        <v>-7.3346626121833767</v>
      </c>
      <c r="J5" s="6">
        <f t="shared" si="2"/>
        <v>-81.496251246481975</v>
      </c>
      <c r="K5" s="6">
        <f t="shared" ref="K5:K10" si="7">F5^4</f>
        <v>14.250830961209143</v>
      </c>
      <c r="L5" s="6">
        <f t="shared" si="3"/>
        <v>158.34256623565716</v>
      </c>
    </row>
    <row r="6" spans="1:12" x14ac:dyDescent="0.2">
      <c r="B6" s="1">
        <v>0</v>
      </c>
      <c r="C6" s="5">
        <f>Data!B19</f>
        <v>16.916916916916914</v>
      </c>
      <c r="D6" s="4">
        <v>-0.5</v>
      </c>
      <c r="E6" s="6">
        <f t="shared" si="0"/>
        <v>-8.4584584584584572</v>
      </c>
      <c r="F6" s="6">
        <f t="shared" si="4"/>
        <v>-0.94294294294294301</v>
      </c>
      <c r="G6" s="6">
        <f t="shared" si="5"/>
        <v>0.88914139364589828</v>
      </c>
      <c r="H6" s="6">
        <f t="shared" si="1"/>
        <v>15.041531083699379</v>
      </c>
      <c r="I6" s="6">
        <f t="shared" si="6"/>
        <v>-0.83840960241685314</v>
      </c>
      <c r="J6" s="6">
        <f t="shared" si="2"/>
        <v>-14.183305586431247</v>
      </c>
      <c r="K6" s="6">
        <f t="shared" si="7"/>
        <v>0.79057241789457022</v>
      </c>
      <c r="L6" s="6">
        <f t="shared" si="3"/>
        <v>13.374047910328564</v>
      </c>
    </row>
    <row r="7" spans="1:12" x14ac:dyDescent="0.2">
      <c r="B7" s="1">
        <v>1</v>
      </c>
      <c r="C7" s="5">
        <f>Data!B20</f>
        <v>41.441441441441448</v>
      </c>
      <c r="D7" s="4">
        <v>0.5</v>
      </c>
      <c r="E7" s="6">
        <f t="shared" si="0"/>
        <v>20.720720720720724</v>
      </c>
      <c r="F7" s="6">
        <f t="shared" si="4"/>
        <v>5.7057057057057048E-2</v>
      </c>
      <c r="G7" s="6">
        <f t="shared" si="5"/>
        <v>3.2555077600122636E-3</v>
      </c>
      <c r="H7" s="6">
        <f t="shared" si="1"/>
        <v>0.13491293419870645</v>
      </c>
      <c r="I7" s="6">
        <f t="shared" si="6"/>
        <v>1.857496920127117E-4</v>
      </c>
      <c r="J7" s="6">
        <f t="shared" si="2"/>
        <v>7.6977349843105761E-3</v>
      </c>
      <c r="K7" s="6">
        <f t="shared" si="7"/>
        <v>1.0598330775500066E-5</v>
      </c>
      <c r="L7" s="6">
        <f t="shared" si="3"/>
        <v>4.3921010420991272E-4</v>
      </c>
    </row>
    <row r="8" spans="1:12" x14ac:dyDescent="0.2">
      <c r="B8" s="1">
        <v>2</v>
      </c>
      <c r="C8" s="5">
        <f>Data!B21</f>
        <v>28.628628628628633</v>
      </c>
      <c r="D8" s="4">
        <v>1.5</v>
      </c>
      <c r="E8" s="6">
        <f t="shared" si="0"/>
        <v>42.942942942942949</v>
      </c>
      <c r="F8" s="6">
        <f t="shared" si="4"/>
        <v>1.057057057057057</v>
      </c>
      <c r="G8" s="6">
        <f t="shared" si="5"/>
        <v>1.1173696218741263</v>
      </c>
      <c r="H8" s="6">
        <f t="shared" si="1"/>
        <v>31.98875994554556</v>
      </c>
      <c r="I8" s="6">
        <f t="shared" si="6"/>
        <v>1.1811234441432206</v>
      </c>
      <c r="J8" s="6">
        <f t="shared" si="2"/>
        <v>33.813944446943054</v>
      </c>
      <c r="K8" s="6">
        <f t="shared" si="7"/>
        <v>1.248514871887128</v>
      </c>
      <c r="L8" s="6">
        <f t="shared" si="3"/>
        <v>35.743268604576443</v>
      </c>
    </row>
    <row r="9" spans="1:12" x14ac:dyDescent="0.2">
      <c r="B9" s="1">
        <v>3</v>
      </c>
      <c r="C9" s="5">
        <f>Data!B22</f>
        <v>1.0010010010010011</v>
      </c>
      <c r="D9" s="4">
        <v>2.5</v>
      </c>
      <c r="E9" s="6">
        <f t="shared" si="0"/>
        <v>2.5025025025025025</v>
      </c>
      <c r="F9" s="6">
        <f t="shared" si="4"/>
        <v>2.0570570570570572</v>
      </c>
      <c r="G9" s="6">
        <f t="shared" si="5"/>
        <v>4.2314837359882409</v>
      </c>
      <c r="H9" s="6">
        <f t="shared" si="1"/>
        <v>4.235719455443685</v>
      </c>
      <c r="I9" s="6">
        <f t="shared" si="6"/>
        <v>8.7044034809367723</v>
      </c>
      <c r="J9" s="6">
        <f t="shared" si="2"/>
        <v>8.7131165975343077</v>
      </c>
      <c r="K9" s="6">
        <f t="shared" si="7"/>
        <v>17.905454607933002</v>
      </c>
      <c r="L9" s="6">
        <f t="shared" si="3"/>
        <v>17.923377985918922</v>
      </c>
    </row>
    <row r="10" spans="1:12" x14ac:dyDescent="0.2">
      <c r="B10" s="1">
        <v>4</v>
      </c>
      <c r="C10" s="5">
        <f>Data!B23</f>
        <v>0.80080080080080096</v>
      </c>
      <c r="D10" s="4">
        <v>3.5</v>
      </c>
      <c r="E10" s="6">
        <f t="shared" si="0"/>
        <v>2.8028028028028036</v>
      </c>
      <c r="F10" s="6">
        <f t="shared" si="4"/>
        <v>3.0570570570570572</v>
      </c>
      <c r="G10" s="6">
        <f t="shared" si="5"/>
        <v>9.3455978501023562</v>
      </c>
      <c r="H10" s="6">
        <f t="shared" si="1"/>
        <v>7.4839622423242105</v>
      </c>
      <c r="I10" s="6">
        <f t="shared" si="6"/>
        <v>28.570025860072668</v>
      </c>
      <c r="J10" s="6">
        <f t="shared" si="2"/>
        <v>22.878899587645787</v>
      </c>
      <c r="K10" s="6">
        <f t="shared" si="7"/>
        <v>87.340199175837782</v>
      </c>
      <c r="L10" s="6">
        <f t="shared" si="3"/>
        <v>69.942101442112346</v>
      </c>
    </row>
    <row r="11" spans="1:12" x14ac:dyDescent="0.2">
      <c r="B11" s="1">
        <v>5</v>
      </c>
      <c r="C11" s="5">
        <f>Data!B24</f>
        <v>0.10010010010010012</v>
      </c>
      <c r="D11" s="4">
        <v>4.5</v>
      </c>
      <c r="E11" s="6">
        <f t="shared" ref="E11" si="8">D11*C11</f>
        <v>0.45045045045045051</v>
      </c>
      <c r="F11" s="6">
        <f t="shared" ref="F11" si="9">D11-$E$15</f>
        <v>4.0570570570570572</v>
      </c>
      <c r="G11" s="6">
        <f t="shared" ref="G11" si="10">F11^2</f>
        <v>16.459711964216471</v>
      </c>
      <c r="H11" s="6">
        <f t="shared" ref="H11" si="11">C11*G11</f>
        <v>1.6476188152368842</v>
      </c>
      <c r="I11" s="6">
        <f t="shared" ref="I11" si="12">F11^3</f>
        <v>66.77799058155091</v>
      </c>
      <c r="J11" s="6">
        <f t="shared" ref="J11" si="13">C11*I11</f>
        <v>6.6844835416967889</v>
      </c>
      <c r="K11" s="6">
        <f t="shared" ref="K11" si="14">F11^4</f>
        <v>270.92211794497081</v>
      </c>
      <c r="L11" s="6">
        <f t="shared" ref="L11" si="15">C11*K11</f>
        <v>27.119331125622708</v>
      </c>
    </row>
    <row r="12" spans="1:12" x14ac:dyDescent="0.2">
      <c r="I12" s="3"/>
      <c r="J12" s="3"/>
      <c r="K12" s="3"/>
    </row>
    <row r="13" spans="1:12" x14ac:dyDescent="0.2">
      <c r="B13" t="s">
        <v>21</v>
      </c>
      <c r="C13" s="5">
        <f>SUM(C4:C11)</f>
        <v>100.00000000000001</v>
      </c>
      <c r="D13" s="1"/>
      <c r="E13" s="6">
        <f>SUM(E4:E11)</f>
        <v>44.294294294294303</v>
      </c>
      <c r="F13" s="1"/>
      <c r="G13" s="1"/>
      <c r="H13" s="6">
        <f>SUM(H4:H11)</f>
        <v>102.47725202680158</v>
      </c>
      <c r="I13" s="6"/>
      <c r="J13" s="6">
        <f>SUM(J4:J11)</f>
        <v>-23.581414924108977</v>
      </c>
      <c r="K13" s="6"/>
      <c r="L13" s="6">
        <f>SUM(L4:L11)</f>
        <v>322.44513251432033</v>
      </c>
    </row>
    <row r="15" spans="1:12" x14ac:dyDescent="0.2">
      <c r="D15" s="2" t="s">
        <v>25</v>
      </c>
      <c r="E15" s="7">
        <f>E13/C13</f>
        <v>0.44294294294294295</v>
      </c>
    </row>
    <row r="16" spans="1:12" x14ac:dyDescent="0.2">
      <c r="D16" s="2" t="s">
        <v>22</v>
      </c>
      <c r="E16" s="7">
        <f>(H13/100)^0.5</f>
        <v>1.0123104860999987</v>
      </c>
    </row>
    <row r="17" spans="4:5" x14ac:dyDescent="0.2">
      <c r="D17" s="2" t="s">
        <v>23</v>
      </c>
      <c r="E17" s="7">
        <f>J13/(100*E16^3)</f>
        <v>-0.22731529233480607</v>
      </c>
    </row>
    <row r="18" spans="4:5" x14ac:dyDescent="0.2">
      <c r="D18" s="2" t="s">
        <v>24</v>
      </c>
      <c r="E18" s="7">
        <f>L13/(100*E16^4)</f>
        <v>3.0704418950821273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Calculations</vt:lpstr>
      <vt:lpstr>Cumulative Curve (phi)</vt:lpstr>
    </vt:vector>
  </TitlesOfParts>
  <Company>UMASS Lowell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Eby</dc:creator>
  <cp:lastModifiedBy>Nelson Eby</cp:lastModifiedBy>
  <cp:lastPrinted>2001-02-15T17:03:31Z</cp:lastPrinted>
  <dcterms:created xsi:type="dcterms:W3CDTF">2001-02-14T17:59:47Z</dcterms:created>
  <dcterms:modified xsi:type="dcterms:W3CDTF">2020-03-30T01:47:07Z</dcterms:modified>
</cp:coreProperties>
</file>