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0" yWindow="0" windowWidth="25605" windowHeight="14100" firstSheet="7" activeTab="7"/>
  </bookViews>
  <sheets>
    <sheet name="Water Content" sheetId="15" r:id="rId1"/>
    <sheet name="Specific Gravity" sheetId="20" r:id="rId2"/>
    <sheet name="Sieve Analysis" sheetId="14" r:id="rId3"/>
    <sheet name="Sieve Analysis - Blank" sheetId="30" r:id="rId4"/>
    <sheet name="#200 Wash" sheetId="31" r:id="rId5"/>
    <sheet name="Hydrometer Analysis" sheetId="16" r:id="rId6"/>
    <sheet name="Hydrometer Analysis - Blank" sheetId="29" r:id="rId7"/>
    <sheet name="Compaction" sheetId="32" r:id="rId8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32" l="1"/>
  <c r="B23" i="32"/>
  <c r="E22" i="32" l="1"/>
  <c r="F22" i="32"/>
  <c r="G20" i="14" l="1"/>
  <c r="B30" i="32"/>
  <c r="B31" i="32"/>
  <c r="B32" i="32"/>
  <c r="B33" i="32"/>
  <c r="B34" i="32"/>
  <c r="B35" i="32"/>
  <c r="B36" i="32"/>
  <c r="B37" i="32"/>
  <c r="B38" i="32"/>
  <c r="B39" i="32"/>
  <c r="B40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F16" i="32"/>
  <c r="F17" i="32" s="1"/>
  <c r="F23" i="32"/>
  <c r="F24" i="32" s="1"/>
  <c r="E16" i="32"/>
  <c r="E17" i="32" s="1"/>
  <c r="E23" i="32"/>
  <c r="D16" i="32"/>
  <c r="D17" i="32" s="1"/>
  <c r="D23" i="32"/>
  <c r="D22" i="32"/>
  <c r="C16" i="32"/>
  <c r="C17" i="32" s="1"/>
  <c r="C23" i="32"/>
  <c r="C22" i="32"/>
  <c r="B16" i="32"/>
  <c r="B17" i="32" s="1"/>
  <c r="B24" i="32"/>
  <c r="E35" i="16"/>
  <c r="F35" i="16"/>
  <c r="E32" i="16"/>
  <c r="F32" i="16"/>
  <c r="E33" i="16"/>
  <c r="F33" i="16"/>
  <c r="E34" i="16"/>
  <c r="F34" i="16"/>
  <c r="F31" i="16"/>
  <c r="E31" i="16"/>
  <c r="C18" i="16"/>
  <c r="I18" i="16"/>
  <c r="E37" i="16"/>
  <c r="F18" i="16"/>
  <c r="L18" i="16"/>
  <c r="M18" i="16"/>
  <c r="F37" i="16"/>
  <c r="C19" i="16"/>
  <c r="I19" i="16"/>
  <c r="E38" i="16"/>
  <c r="F19" i="16"/>
  <c r="L19" i="16"/>
  <c r="M19" i="16"/>
  <c r="F38" i="16"/>
  <c r="C20" i="16"/>
  <c r="I20" i="16"/>
  <c r="E39" i="16"/>
  <c r="F20" i="16"/>
  <c r="L20" i="16"/>
  <c r="M20" i="16"/>
  <c r="F39" i="16"/>
  <c r="C21" i="16"/>
  <c r="I21" i="16"/>
  <c r="E40" i="16"/>
  <c r="F21" i="16"/>
  <c r="L21" i="16"/>
  <c r="M21" i="16"/>
  <c r="F40" i="16"/>
  <c r="C22" i="16"/>
  <c r="I22" i="16"/>
  <c r="E41" i="16"/>
  <c r="F22" i="16"/>
  <c r="L22" i="16"/>
  <c r="M22" i="16"/>
  <c r="F41" i="16"/>
  <c r="C23" i="16"/>
  <c r="I23" i="16"/>
  <c r="E42" i="16"/>
  <c r="F23" i="16"/>
  <c r="L23" i="16"/>
  <c r="M23" i="16"/>
  <c r="F42" i="16"/>
  <c r="C24" i="16"/>
  <c r="I24" i="16"/>
  <c r="E43" i="16"/>
  <c r="F24" i="16"/>
  <c r="L24" i="16"/>
  <c r="M24" i="16"/>
  <c r="F43" i="16"/>
  <c r="E44" i="16"/>
  <c r="F44" i="16"/>
  <c r="E45" i="16"/>
  <c r="F45" i="16"/>
  <c r="E46" i="16"/>
  <c r="F46" i="16"/>
  <c r="E47" i="16"/>
  <c r="F47" i="16"/>
  <c r="F17" i="16"/>
  <c r="L17" i="16"/>
  <c r="M17" i="16"/>
  <c r="F36" i="16"/>
  <c r="C17" i="16"/>
  <c r="I17" i="16"/>
  <c r="E36" i="16"/>
  <c r="F16" i="16"/>
  <c r="C16" i="16"/>
  <c r="F47" i="29"/>
  <c r="E47" i="29"/>
  <c r="F46" i="29"/>
  <c r="E46" i="29"/>
  <c r="F45" i="29"/>
  <c r="E45" i="29"/>
  <c r="F44" i="29"/>
  <c r="E44" i="29"/>
  <c r="F43" i="29"/>
  <c r="E43" i="29"/>
  <c r="F42" i="29"/>
  <c r="E42" i="29"/>
  <c r="F41" i="29"/>
  <c r="E41" i="29"/>
  <c r="F40" i="29"/>
  <c r="E40" i="29"/>
  <c r="F39" i="29"/>
  <c r="E39" i="29"/>
  <c r="F38" i="29"/>
  <c r="E38" i="29"/>
  <c r="F37" i="29"/>
  <c r="E37" i="29"/>
  <c r="F36" i="29"/>
  <c r="E36" i="29"/>
  <c r="F35" i="29"/>
  <c r="E35" i="29"/>
  <c r="F34" i="29"/>
  <c r="E34" i="29"/>
  <c r="F33" i="29"/>
  <c r="E33" i="29"/>
  <c r="F32" i="29"/>
  <c r="E32" i="29"/>
  <c r="F31" i="29"/>
  <c r="E31" i="29"/>
  <c r="E15" i="14"/>
  <c r="E16" i="14"/>
  <c r="E17" i="14"/>
  <c r="E18" i="14"/>
  <c r="E19" i="14"/>
  <c r="E20" i="14"/>
  <c r="E21" i="14"/>
  <c r="E22" i="14"/>
  <c r="C12" i="14"/>
  <c r="F21" i="14"/>
  <c r="F20" i="14"/>
  <c r="F19" i="14"/>
  <c r="F18" i="14"/>
  <c r="F17" i="14"/>
  <c r="F16" i="14"/>
  <c r="F15" i="14"/>
  <c r="F22" i="14"/>
  <c r="G15" i="14"/>
  <c r="G16" i="14"/>
  <c r="G17" i="14"/>
  <c r="G18" i="14"/>
  <c r="G19" i="14"/>
  <c r="E24" i="32" l="1"/>
  <c r="E25" i="32" s="1"/>
  <c r="C24" i="32"/>
  <c r="C25" i="32" s="1"/>
  <c r="D24" i="32"/>
  <c r="D25" i="32" s="1"/>
  <c r="F25" i="32"/>
  <c r="B25" i="32"/>
</calcChain>
</file>

<file path=xl/sharedStrings.xml><?xml version="1.0" encoding="utf-8"?>
<sst xmlns="http://schemas.openxmlformats.org/spreadsheetml/2006/main" count="327" uniqueCount="152">
  <si>
    <r>
      <t>Mass of Soil &amp; Mold (M</t>
    </r>
    <r>
      <rPr>
        <b/>
        <vertAlign val="subscript"/>
        <sz val="9"/>
        <rFont val="Arial"/>
        <family val="2"/>
      </rPr>
      <t>t</t>
    </r>
    <r>
      <rPr>
        <b/>
        <sz val="9"/>
        <rFont val="Arial"/>
        <family val="2"/>
      </rPr>
      <t>) (lb):</t>
    </r>
    <phoneticPr fontId="6" type="noConversion"/>
  </si>
  <si>
    <r>
      <t>Mass of Soil (M</t>
    </r>
    <r>
      <rPr>
        <b/>
        <vertAlign val="subscript"/>
        <sz val="9"/>
        <rFont val="Arial"/>
        <family val="2"/>
      </rPr>
      <t>s</t>
    </r>
    <r>
      <rPr>
        <b/>
        <sz val="9"/>
        <rFont val="Arial"/>
        <family val="2"/>
      </rPr>
      <t>) (lb):</t>
    </r>
    <phoneticPr fontId="6" type="noConversion"/>
  </si>
  <si>
    <t>Mass of Can &amp; Moist Soil</t>
  </si>
  <si>
    <t>Mass of Soil</t>
  </si>
  <si>
    <t>(%)</t>
  </si>
  <si>
    <t>(g)</t>
  </si>
  <si>
    <t>Mass of Water</t>
  </si>
  <si>
    <t>Water Content</t>
  </si>
  <si>
    <t>Sample</t>
  </si>
  <si>
    <t>Sieve Analysis Data Sheet</t>
  </si>
  <si>
    <t>Project Name:</t>
  </si>
  <si>
    <t>Test Number:</t>
  </si>
  <si>
    <t>Sample Depth:</t>
  </si>
  <si>
    <t>Checked By:</t>
  </si>
  <si>
    <t>Date:</t>
  </si>
  <si>
    <t>Boring No:</t>
  </si>
  <si>
    <t>#200 Wash Data Sheet</t>
    <phoneticPr fontId="6" type="noConversion"/>
  </si>
  <si>
    <t>Weight of Container &amp; Oven Dried Soil (g):</t>
    <phoneticPr fontId="6" type="noConversion"/>
  </si>
  <si>
    <t>Weight of Oven Dried Sample (g):</t>
    <phoneticPr fontId="6" type="noConversion"/>
  </si>
  <si>
    <t>Measurements Prior to #200 Wash:</t>
    <phoneticPr fontId="6" type="noConversion"/>
  </si>
  <si>
    <t>Total Dry Weight of Soil</t>
    <phoneticPr fontId="6" type="noConversion"/>
  </si>
  <si>
    <t>Total Dry Weight of Soil Retained by #200 Sieve</t>
    <phoneticPr fontId="6" type="noConversion"/>
  </si>
  <si>
    <t>% FINES:</t>
    <phoneticPr fontId="6" type="noConversion"/>
  </si>
  <si>
    <t>Table 4, Lab Manual</t>
  </si>
  <si>
    <r>
      <t>M</t>
    </r>
    <r>
      <rPr>
        <b/>
        <vertAlign val="subscript"/>
        <sz val="10"/>
        <rFont val="Arial"/>
        <family val="2"/>
      </rPr>
      <t>soil,#200 wash</t>
    </r>
    <r>
      <rPr>
        <b/>
        <sz val="10"/>
        <rFont val="Arial"/>
        <family val="2"/>
      </rPr>
      <t xml:space="preserve"> (g):</t>
    </r>
  </si>
  <si>
    <t>SIEVE RESULTS:</t>
  </si>
  <si>
    <t>See Sheet __</t>
  </si>
  <si>
    <t>Silty Sand (SM), Light Tan, Dry</t>
  </si>
  <si>
    <t>Water Content Determination Data Sheet</t>
  </si>
  <si>
    <t>ASTM D422-63(2007)</t>
  </si>
  <si>
    <t>% Fines:</t>
  </si>
  <si>
    <t>Location:</t>
  </si>
  <si>
    <t>TOTAL:</t>
  </si>
  <si>
    <t>CGES</t>
  </si>
  <si>
    <t>DCP-6</t>
  </si>
  <si>
    <t>36-51 inches</t>
  </si>
  <si>
    <t>M. Bouis</t>
  </si>
  <si>
    <t>E. Hajduk</t>
  </si>
  <si>
    <t>NA</t>
  </si>
  <si>
    <t>Weight of Dry Sample (g):</t>
  </si>
  <si>
    <t>Can Number</t>
  </si>
  <si>
    <t>Mass of Can &amp; Dry Soil</t>
  </si>
  <si>
    <t>w</t>
  </si>
  <si>
    <t>Variable</t>
  </si>
  <si>
    <t>Measurement/Calculation</t>
  </si>
  <si>
    <t>Units</t>
  </si>
  <si>
    <t>Measurements After #200 Wash:</t>
    <phoneticPr fontId="6" type="noConversion"/>
  </si>
  <si>
    <t>Mass of Empty Can</t>
  </si>
  <si>
    <t>Conversion Factor @ Tx (ASTM D854 Table 2)</t>
  </si>
  <si>
    <r>
      <t>Mass of Mold (M</t>
    </r>
    <r>
      <rPr>
        <b/>
        <vertAlign val="subscript"/>
        <sz val="9"/>
        <rFont val="Arial"/>
        <family val="2"/>
      </rPr>
      <t>mold</t>
    </r>
    <r>
      <rPr>
        <b/>
        <sz val="9"/>
        <rFont val="Arial"/>
        <family val="2"/>
      </rPr>
      <t>) (lb):</t>
    </r>
    <phoneticPr fontId="6" type="noConversion"/>
  </si>
  <si>
    <r>
      <t>Mass of Pycnometer (M</t>
    </r>
    <r>
      <rPr>
        <b/>
        <vertAlign val="subscript"/>
        <sz val="10"/>
        <rFont val="Arial"/>
        <family val="2"/>
      </rPr>
      <t>p</t>
    </r>
    <r>
      <rPr>
        <b/>
        <sz val="10"/>
        <rFont val="Arial"/>
        <family val="2"/>
      </rPr>
      <t>) (g):</t>
    </r>
  </si>
  <si>
    <r>
      <t>Mass of Pycnometer + Water (M</t>
    </r>
    <r>
      <rPr>
        <b/>
        <vertAlign val="subscript"/>
        <sz val="10"/>
        <rFont val="Arial"/>
        <family val="2"/>
      </rPr>
      <t>pw</t>
    </r>
    <r>
      <rPr>
        <b/>
        <sz val="10"/>
        <rFont val="Arial"/>
        <family val="2"/>
      </rPr>
      <t>) (g):</t>
    </r>
  </si>
  <si>
    <r>
      <t>Observed Water Temperature (T</t>
    </r>
    <r>
      <rPr>
        <b/>
        <vertAlign val="subscript"/>
        <sz val="10"/>
        <rFont val="Arial"/>
        <family val="2"/>
      </rPr>
      <t>i</t>
    </r>
    <r>
      <rPr>
        <b/>
        <sz val="10"/>
        <rFont val="Arial"/>
        <family val="2"/>
      </rPr>
      <t>) (°C):</t>
    </r>
  </si>
  <si>
    <t>SPECIFIC GRAVITY DETERMINATION</t>
  </si>
  <si>
    <r>
      <t>M</t>
    </r>
    <r>
      <rPr>
        <b/>
        <vertAlign val="subscript"/>
        <sz val="10"/>
        <rFont val="Arial"/>
        <family val="2"/>
      </rPr>
      <t>pws</t>
    </r>
  </si>
  <si>
    <r>
      <t>T</t>
    </r>
    <r>
      <rPr>
        <b/>
        <vertAlign val="subscript"/>
        <sz val="10"/>
        <rFont val="Arial"/>
        <family val="2"/>
      </rPr>
      <t>x</t>
    </r>
  </si>
  <si>
    <r>
      <t>M</t>
    </r>
    <r>
      <rPr>
        <b/>
        <vertAlign val="subscript"/>
        <sz val="10"/>
        <rFont val="Arial"/>
        <family val="2"/>
      </rPr>
      <t>pw</t>
    </r>
  </si>
  <si>
    <r>
      <t>M</t>
    </r>
    <r>
      <rPr>
        <b/>
        <vertAlign val="subscript"/>
        <sz val="10"/>
        <rFont val="Arial"/>
        <family val="2"/>
      </rPr>
      <t>d</t>
    </r>
  </si>
  <si>
    <r>
      <t>M</t>
    </r>
    <r>
      <rPr>
        <b/>
        <vertAlign val="subscript"/>
        <sz val="10"/>
        <rFont val="Arial"/>
        <family val="2"/>
      </rPr>
      <t>ds</t>
    </r>
  </si>
  <si>
    <r>
      <t>M</t>
    </r>
    <r>
      <rPr>
        <b/>
        <vertAlign val="subscript"/>
        <sz val="10"/>
        <rFont val="Arial"/>
        <family val="2"/>
      </rPr>
      <t>s</t>
    </r>
  </si>
  <si>
    <r>
      <t>G</t>
    </r>
    <r>
      <rPr>
        <b/>
        <vertAlign val="subscript"/>
        <sz val="10"/>
        <rFont val="Arial"/>
        <family val="2"/>
      </rPr>
      <t>s</t>
    </r>
  </si>
  <si>
    <t>Specific Gravity Determination Data Sheet</t>
  </si>
  <si>
    <t>Date</t>
  </si>
  <si>
    <t>Time</t>
  </si>
  <si>
    <t>Gnd Elev.:</t>
  </si>
  <si>
    <t>Citadel Campus</t>
  </si>
  <si>
    <t>Sieve</t>
  </si>
  <si>
    <t>Mass of Empty Can (g):</t>
  </si>
  <si>
    <t>Mass of Soil (g):</t>
  </si>
  <si>
    <t>Mass Can &amp; Soil (Dry) (g):</t>
  </si>
  <si>
    <t>Mass Can &amp; Soil (Wet) (g):</t>
  </si>
  <si>
    <t>Mass of Water (g):</t>
  </si>
  <si>
    <r>
      <t>Dry Density (</t>
    </r>
    <r>
      <rPr>
        <b/>
        <sz val="9"/>
        <rFont val="Symbol"/>
        <family val="1"/>
        <charset val="2"/>
      </rPr>
      <t>g</t>
    </r>
    <r>
      <rPr>
        <b/>
        <vertAlign val="subscript"/>
        <sz val="9"/>
        <rFont val="Arial"/>
        <family val="2"/>
      </rPr>
      <t>dry</t>
    </r>
    <r>
      <rPr>
        <b/>
        <sz val="9"/>
        <rFont val="Arial"/>
        <family val="2"/>
      </rPr>
      <t>) (lb/ft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):</t>
    </r>
  </si>
  <si>
    <t>TRIAL NUMBER</t>
  </si>
  <si>
    <t>Test Method:</t>
  </si>
  <si>
    <t>Test Standard:</t>
  </si>
  <si>
    <t>Mold Dia (in):</t>
  </si>
  <si>
    <t>Sieve Number</t>
  </si>
  <si>
    <t>Diameter (mm)</t>
  </si>
  <si>
    <t>Mass of Sieve &amp; Soil (g)</t>
  </si>
  <si>
    <t>Mass of Empty Sieve (g)</t>
  </si>
  <si>
    <t>Soil Retained (g)</t>
  </si>
  <si>
    <t>Soil Retained (%)</t>
  </si>
  <si>
    <t>Soil Passing (%)</t>
  </si>
  <si>
    <t>Tested By:</t>
  </si>
  <si>
    <t>Weight of Container (g):</t>
  </si>
  <si>
    <t>Weight of Container &amp; Soil (g):</t>
  </si>
  <si>
    <t>Pan</t>
  </si>
  <si>
    <t>---</t>
  </si>
  <si>
    <t>Grain Size Distribution Curve Results:</t>
  </si>
  <si>
    <t>% Gravel:</t>
  </si>
  <si>
    <t>% Sand:</t>
  </si>
  <si>
    <t>Test No.:</t>
    <phoneticPr fontId="6" type="noConversion"/>
  </si>
  <si>
    <t>Specific Gravity of Soil</t>
  </si>
  <si>
    <t>PYCNOMETER CALIBRATION</t>
  </si>
  <si>
    <t>Soil Compaction (Proctor) Testing Data Sheet</t>
    <phoneticPr fontId="6" type="noConversion"/>
  </si>
  <si>
    <r>
      <t>G</t>
    </r>
    <r>
      <rPr>
        <b/>
        <vertAlign val="subscript"/>
        <sz val="10"/>
        <rFont val="Arial"/>
        <family val="2"/>
      </rPr>
      <t>s</t>
    </r>
    <r>
      <rPr>
        <b/>
        <sz val="10"/>
        <rFont val="Arial"/>
        <family val="2"/>
      </rPr>
      <t>:</t>
    </r>
  </si>
  <si>
    <r>
      <t>Mold Vol. (ft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):</t>
    </r>
  </si>
  <si>
    <t>w (%)</t>
  </si>
  <si>
    <r>
      <t>g</t>
    </r>
    <r>
      <rPr>
        <b/>
        <sz val="9"/>
        <rFont val="Arial"/>
        <family val="2"/>
      </rPr>
      <t>zav</t>
    </r>
  </si>
  <si>
    <t>OMC (%):</t>
  </si>
  <si>
    <r>
      <t>g</t>
    </r>
    <r>
      <rPr>
        <b/>
        <vertAlign val="subscript"/>
        <sz val="10"/>
        <rFont val="Arial"/>
        <family val="2"/>
      </rPr>
      <t xml:space="preserve">d,max </t>
    </r>
    <r>
      <rPr>
        <b/>
        <sz val="10"/>
        <rFont val="Arial"/>
        <family val="2"/>
      </rPr>
      <t>(lb/ft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):</t>
    </r>
  </si>
  <si>
    <r>
      <t xml:space="preserve">Water Content </t>
    </r>
    <r>
      <rPr>
        <b/>
        <i/>
        <sz val="9"/>
        <rFont val="Arial"/>
        <family val="2"/>
      </rPr>
      <t>w</t>
    </r>
    <r>
      <rPr>
        <b/>
        <sz val="9"/>
        <rFont val="Arial"/>
        <family val="2"/>
      </rPr>
      <t xml:space="preserve"> (%):</t>
    </r>
  </si>
  <si>
    <r>
      <t>M</t>
    </r>
    <r>
      <rPr>
        <b/>
        <vertAlign val="subscript"/>
        <sz val="10"/>
        <rFont val="Arial"/>
        <family val="2"/>
      </rPr>
      <t>C</t>
    </r>
  </si>
  <si>
    <r>
      <t>M</t>
    </r>
    <r>
      <rPr>
        <b/>
        <vertAlign val="subscript"/>
        <sz val="10"/>
        <rFont val="Arial"/>
        <family val="2"/>
      </rPr>
      <t>CMS</t>
    </r>
  </si>
  <si>
    <r>
      <t>M</t>
    </r>
    <r>
      <rPr>
        <b/>
        <vertAlign val="subscript"/>
        <sz val="10"/>
        <rFont val="Arial"/>
        <family val="2"/>
      </rPr>
      <t>CDS</t>
    </r>
  </si>
  <si>
    <r>
      <t>M</t>
    </r>
    <r>
      <rPr>
        <b/>
        <vertAlign val="subscript"/>
        <sz val="10"/>
        <rFont val="Arial"/>
        <family val="2"/>
      </rPr>
      <t>S</t>
    </r>
  </si>
  <si>
    <r>
      <t>M</t>
    </r>
    <r>
      <rPr>
        <b/>
        <vertAlign val="subscript"/>
        <sz val="10"/>
        <rFont val="Arial"/>
        <family val="2"/>
      </rPr>
      <t>W</t>
    </r>
  </si>
  <si>
    <r>
      <t>4% (NaPO</t>
    </r>
    <r>
      <rPr>
        <vertAlign val="subscript"/>
        <sz val="10"/>
        <color indexed="12"/>
        <rFont val="Arial"/>
        <family val="2"/>
      </rPr>
      <t>3</t>
    </r>
    <r>
      <rPr>
        <sz val="10"/>
        <color indexed="12"/>
        <rFont val="Arial"/>
        <family val="2"/>
      </rPr>
      <t>)</t>
    </r>
    <r>
      <rPr>
        <vertAlign val="subscript"/>
        <sz val="10"/>
        <color indexed="12"/>
        <rFont val="Arial"/>
        <family val="2"/>
      </rPr>
      <t>6</t>
    </r>
  </si>
  <si>
    <r>
      <t>Wet Density (</t>
    </r>
    <r>
      <rPr>
        <b/>
        <sz val="9"/>
        <rFont val="Symbol"/>
        <family val="1"/>
        <charset val="2"/>
      </rPr>
      <t>g</t>
    </r>
    <r>
      <rPr>
        <b/>
        <vertAlign val="subscript"/>
        <sz val="9"/>
        <rFont val="Arial"/>
        <family val="2"/>
      </rPr>
      <t>wet</t>
    </r>
    <r>
      <rPr>
        <b/>
        <sz val="9"/>
        <rFont val="Arial"/>
        <family val="2"/>
      </rPr>
      <t>) (lb/ft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):</t>
    </r>
  </si>
  <si>
    <t>L</t>
  </si>
  <si>
    <t>K</t>
  </si>
  <si>
    <t>a</t>
  </si>
  <si>
    <t>% Finer</t>
  </si>
  <si>
    <t>Hydrometer No.:</t>
  </si>
  <si>
    <t>Table 2, D422</t>
  </si>
  <si>
    <r>
      <t>C</t>
    </r>
    <r>
      <rPr>
        <b/>
        <vertAlign val="subscript"/>
        <sz val="10"/>
        <rFont val="Arial"/>
        <family val="2"/>
      </rPr>
      <t>T</t>
    </r>
  </si>
  <si>
    <t>Temp (°C)</t>
  </si>
  <si>
    <r>
      <t>D</t>
    </r>
    <r>
      <rPr>
        <b/>
        <sz val="10"/>
        <rFont val="Arial"/>
        <family val="2"/>
      </rPr>
      <t>T (min)</t>
    </r>
  </si>
  <si>
    <r>
      <t>R</t>
    </r>
    <r>
      <rPr>
        <b/>
        <vertAlign val="subscript"/>
        <sz val="10"/>
        <rFont val="Arial"/>
        <family val="2"/>
      </rPr>
      <t>a</t>
    </r>
  </si>
  <si>
    <r>
      <t>R</t>
    </r>
    <r>
      <rPr>
        <b/>
        <vertAlign val="subscript"/>
        <sz val="10"/>
        <rFont val="Arial"/>
        <family val="2"/>
      </rPr>
      <t>a,corr</t>
    </r>
  </si>
  <si>
    <r>
      <t>R</t>
    </r>
    <r>
      <rPr>
        <b/>
        <vertAlign val="subscript"/>
        <sz val="10"/>
        <rFont val="Arial"/>
        <family val="2"/>
      </rPr>
      <t>c</t>
    </r>
  </si>
  <si>
    <t>D (mm)</t>
  </si>
  <si>
    <t>Dispering Agent:</t>
  </si>
  <si>
    <t>Mass of Soil Sample (g):</t>
  </si>
  <si>
    <t>Zero Correction:</t>
  </si>
  <si>
    <t>Meiscus Correction:</t>
  </si>
  <si>
    <t>Hydrometer Analysis Data Sheet</t>
  </si>
  <si>
    <t>152H</t>
  </si>
  <si>
    <r>
      <t>Specific Gravity of Solids (G</t>
    </r>
    <r>
      <rPr>
        <b/>
        <vertAlign val="subscript"/>
        <sz val="10"/>
        <rFont val="Arial"/>
        <family val="2"/>
      </rPr>
      <t>s</t>
    </r>
    <r>
      <rPr>
        <b/>
        <sz val="10"/>
        <rFont val="Arial"/>
        <family val="2"/>
      </rPr>
      <t>):</t>
    </r>
  </si>
  <si>
    <t>Table 1, D422</t>
  </si>
  <si>
    <t>% Passing</t>
  </si>
  <si>
    <r>
      <t>C</t>
    </r>
    <r>
      <rPr>
        <b/>
        <vertAlign val="subscript"/>
        <sz val="10"/>
        <rFont val="Arial"/>
        <family val="2"/>
      </rPr>
      <t>u</t>
    </r>
    <r>
      <rPr>
        <b/>
        <sz val="10"/>
        <rFont val="Arial"/>
        <family val="2"/>
      </rPr>
      <t>:</t>
    </r>
  </si>
  <si>
    <r>
      <t>C</t>
    </r>
    <r>
      <rPr>
        <b/>
        <vertAlign val="subscript"/>
        <sz val="10"/>
        <rFont val="Arial"/>
        <family val="2"/>
      </rPr>
      <t>c:</t>
    </r>
  </si>
  <si>
    <r>
      <t>D</t>
    </r>
    <r>
      <rPr>
        <b/>
        <vertAlign val="subscript"/>
        <sz val="10"/>
        <rFont val="Arial"/>
        <family val="2"/>
      </rPr>
      <t>10</t>
    </r>
    <r>
      <rPr>
        <b/>
        <sz val="10"/>
        <rFont val="Arial"/>
        <family val="2"/>
      </rPr>
      <t>:</t>
    </r>
  </si>
  <si>
    <r>
      <t>D</t>
    </r>
    <r>
      <rPr>
        <b/>
        <vertAlign val="subscript"/>
        <sz val="10"/>
        <rFont val="Arial"/>
        <family val="2"/>
      </rPr>
      <t>30</t>
    </r>
    <r>
      <rPr>
        <b/>
        <sz val="10"/>
        <rFont val="Arial"/>
        <family val="2"/>
      </rPr>
      <t>:</t>
    </r>
  </si>
  <si>
    <r>
      <t>D</t>
    </r>
    <r>
      <rPr>
        <b/>
        <vertAlign val="subscript"/>
        <sz val="10"/>
        <rFont val="Arial"/>
        <family val="2"/>
      </rPr>
      <t>60</t>
    </r>
    <r>
      <rPr>
        <b/>
        <sz val="10"/>
        <rFont val="Arial"/>
        <family val="2"/>
      </rPr>
      <t>:</t>
    </r>
  </si>
  <si>
    <t>NOTES:</t>
  </si>
  <si>
    <t>USCS Soil Classification:</t>
  </si>
  <si>
    <t>AASHTO Soil Classification:</t>
  </si>
  <si>
    <t>Table 3,     D422</t>
  </si>
  <si>
    <t>Mass of Pycnometer + Water + Soil</t>
  </si>
  <si>
    <t>Temperature</t>
  </si>
  <si>
    <t>Mass of Pycnometer + Water @ Tx</t>
  </si>
  <si>
    <t>Dish Number</t>
  </si>
  <si>
    <t>Mass of Dish</t>
  </si>
  <si>
    <t>Mass of Dish + Oven Dry Soil</t>
  </si>
  <si>
    <t>Mass of Oven Dry Soil</t>
  </si>
  <si>
    <t>ASTM D2216-10</t>
  </si>
  <si>
    <t>ASTM D854-10</t>
  </si>
  <si>
    <t>ASTM D1140-00(2006)</t>
  </si>
  <si>
    <t>ASTM D698-07e1 &amp; D1557-09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</si>
</sst>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m/d"/>
    <numFmt numFmtId="167" formatCode="0.00000"/>
  </numFmts>
  <fonts count="3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indexed="19"/>
      <name val="Arial"/>
      <family val="2"/>
    </font>
    <font>
      <sz val="10"/>
      <color indexed="53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48"/>
      <name val="Arial"/>
      <family val="2"/>
    </font>
    <font>
      <vertAlign val="subscript"/>
      <sz val="10"/>
      <color indexed="12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0"/>
      <color indexed="15"/>
      <name val="Arial"/>
      <family val="2"/>
    </font>
    <font>
      <sz val="8"/>
      <color indexed="12"/>
      <name val="Arial"/>
      <family val="2"/>
    </font>
    <font>
      <b/>
      <vertAlign val="subscript"/>
      <sz val="9"/>
      <name val="Arial"/>
      <family val="2"/>
    </font>
    <font>
      <b/>
      <sz val="9"/>
      <name val="Symbol"/>
      <family val="1"/>
      <charset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0"/>
      <color indexed="19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0" borderId="10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righ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20" fontId="0" fillId="0" borderId="0" xfId="0" applyNumberFormat="1" applyBorder="1" applyAlignment="1">
      <alignment horizontal="center" vertical="center"/>
    </xf>
    <xf numFmtId="20" fontId="9" fillId="0" borderId="0" xfId="0" applyNumberFormat="1" applyFont="1" applyBorder="1" applyAlignment="1">
      <alignment horizontal="center" vertical="center" wrapText="1"/>
    </xf>
    <xf numFmtId="20" fontId="5" fillId="0" borderId="0" xfId="0" applyNumberFormat="1" applyFont="1" applyBorder="1" applyAlignment="1">
      <alignment horizontal="left" vertical="center"/>
    </xf>
    <xf numFmtId="166" fontId="0" fillId="0" borderId="0" xfId="0" applyNumberFormat="1" applyBorder="1" applyAlignment="1">
      <alignment horizontal="center" vertical="center"/>
    </xf>
    <xf numFmtId="166" fontId="5" fillId="0" borderId="0" xfId="0" applyNumberFormat="1" applyFont="1" applyBorder="1" applyAlignment="1">
      <alignment horizontal="left" vertical="center"/>
    </xf>
    <xf numFmtId="1" fontId="0" fillId="0" borderId="0" xfId="0" applyNumberForma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167" fontId="0" fillId="0" borderId="0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2" borderId="18" xfId="0" quotePrefix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 wrapText="1"/>
    </xf>
    <xf numFmtId="164" fontId="22" fillId="0" borderId="13" xfId="0" applyNumberFormat="1" applyFont="1" applyBorder="1" applyAlignment="1">
      <alignment horizontal="center" vertical="center" wrapText="1"/>
    </xf>
    <xf numFmtId="164" fontId="22" fillId="0" borderId="16" xfId="0" applyNumberFormat="1" applyFont="1" applyBorder="1" applyAlignment="1">
      <alignment horizontal="center" vertical="center" wrapText="1"/>
    </xf>
    <xf numFmtId="164" fontId="22" fillId="0" borderId="19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2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1" fontId="11" fillId="0" borderId="2" xfId="0" quotePrefix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67" fontId="11" fillId="0" borderId="2" xfId="0" applyNumberFormat="1" applyFont="1" applyFill="1" applyBorder="1" applyAlignment="1">
      <alignment horizontal="center" vertical="center"/>
    </xf>
    <xf numFmtId="166" fontId="11" fillId="0" borderId="2" xfId="0" quotePrefix="1" applyNumberFormat="1" applyFont="1" applyBorder="1" applyAlignment="1">
      <alignment horizontal="center" vertical="center"/>
    </xf>
    <xf numFmtId="20" fontId="11" fillId="0" borderId="2" xfId="0" quotePrefix="1" applyNumberFormat="1" applyFont="1" applyBorder="1" applyAlignment="1">
      <alignment horizontal="center" vertical="center"/>
    </xf>
    <xf numFmtId="166" fontId="17" fillId="0" borderId="2" xfId="0" applyNumberFormat="1" applyFont="1" applyBorder="1" applyAlignment="1">
      <alignment horizontal="right" vertical="center"/>
    </xf>
    <xf numFmtId="20" fontId="17" fillId="0" borderId="2" xfId="0" applyNumberFormat="1" applyFont="1" applyBorder="1" applyAlignment="1">
      <alignment horizontal="right" vertical="center"/>
    </xf>
    <xf numFmtId="1" fontId="17" fillId="0" borderId="2" xfId="0" applyNumberFormat="1" applyFont="1" applyBorder="1" applyAlignment="1">
      <alignment horizontal="right" vertical="center"/>
    </xf>
    <xf numFmtId="167" fontId="11" fillId="0" borderId="2" xfId="0" applyNumberFormat="1" applyFont="1" applyBorder="1" applyAlignment="1">
      <alignment horizontal="center" vertical="center"/>
    </xf>
    <xf numFmtId="167" fontId="24" fillId="0" borderId="2" xfId="0" applyNumberFormat="1" applyFont="1" applyBorder="1" applyAlignment="1">
      <alignment horizontal="center" vertical="center"/>
    </xf>
    <xf numFmtId="166" fontId="17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right" vertical="center"/>
    </xf>
    <xf numFmtId="167" fontId="11" fillId="0" borderId="7" xfId="0" applyNumberFormat="1" applyFont="1" applyBorder="1" applyAlignment="1">
      <alignment horizontal="center" vertical="center"/>
    </xf>
    <xf numFmtId="167" fontId="20" fillId="0" borderId="2" xfId="0" applyNumberFormat="1" applyFont="1" applyFill="1" applyBorder="1" applyAlignment="1">
      <alignment horizontal="center" vertical="center"/>
    </xf>
    <xf numFmtId="167" fontId="20" fillId="0" borderId="2" xfId="0" applyNumberFormat="1" applyFont="1" applyBorder="1" applyAlignment="1">
      <alignment horizontal="center" vertical="center"/>
    </xf>
    <xf numFmtId="167" fontId="25" fillId="0" borderId="2" xfId="0" applyNumberFormat="1" applyFont="1" applyBorder="1" applyAlignment="1">
      <alignment horizontal="center" vertical="center"/>
    </xf>
    <xf numFmtId="167" fontId="20" fillId="0" borderId="7" xfId="0" applyNumberFormat="1" applyFont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5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5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2" fontId="20" fillId="0" borderId="2" xfId="0" quotePrefix="1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/>
    </xf>
    <xf numFmtId="164" fontId="21" fillId="0" borderId="7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20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7" xfId="0" quotePrefix="1" applyFont="1" applyBorder="1" applyAlignment="1">
      <alignment horizontal="center" vertical="center" wrapText="1"/>
    </xf>
    <xf numFmtId="2" fontId="20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quotePrefix="1" applyFont="1" applyFill="1" applyBorder="1" applyAlignment="1">
      <alignment horizontal="right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quotePrefix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35" fillId="0" borderId="0" xfId="0" applyFont="1" applyBorder="1" applyAlignment="1">
      <alignment wrapText="1"/>
    </xf>
    <xf numFmtId="0" fontId="18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9005964214695E-2"/>
          <c:y val="9.2967954095675903E-2"/>
          <c:w val="0.89065606361828997"/>
          <c:h val="0.78665191927110401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xVal>
            <c:numRef>
              <c:f>'Sieve Analysis'!$B$15:$B$20</c:f>
              <c:numCache>
                <c:formatCode>General</c:formatCode>
                <c:ptCount val="6"/>
                <c:pt idx="0">
                  <c:v>2</c:v>
                </c:pt>
                <c:pt idx="1">
                  <c:v>0.85</c:v>
                </c:pt>
                <c:pt idx="2">
                  <c:v>0.42499999999999999</c:v>
                </c:pt>
                <c:pt idx="3">
                  <c:v>0.35499999999999998</c:v>
                </c:pt>
                <c:pt idx="4">
                  <c:v>0.15</c:v>
                </c:pt>
                <c:pt idx="5">
                  <c:v>7.4999999999999997E-2</c:v>
                </c:pt>
              </c:numCache>
            </c:numRef>
          </c:xVal>
          <c:yVal>
            <c:numRef>
              <c:f>'Sieve Analysis'!$G$15:$G$20</c:f>
              <c:numCache>
                <c:formatCode>0.0</c:formatCode>
                <c:ptCount val="6"/>
                <c:pt idx="0">
                  <c:v>100</c:v>
                </c:pt>
                <c:pt idx="1">
                  <c:v>99.357945425361152</c:v>
                </c:pt>
                <c:pt idx="2">
                  <c:v>95.465489566613158</c:v>
                </c:pt>
                <c:pt idx="3">
                  <c:v>86.837881219903693</c:v>
                </c:pt>
                <c:pt idx="4">
                  <c:v>33.747993579454267</c:v>
                </c:pt>
                <c:pt idx="5">
                  <c:v>27.166934189406124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'Sieve Analysis'!$B$28:$B$31</c:f>
              <c:numCache>
                <c:formatCode>General</c:formatCode>
                <c:ptCount val="4"/>
                <c:pt idx="0">
                  <c:v>4.75</c:v>
                </c:pt>
                <c:pt idx="1">
                  <c:v>2</c:v>
                </c:pt>
                <c:pt idx="2">
                  <c:v>0.42499999999999999</c:v>
                </c:pt>
                <c:pt idx="3">
                  <c:v>7.4999999999999997E-2</c:v>
                </c:pt>
              </c:numCache>
            </c:numRef>
          </c:xVal>
          <c:yVal>
            <c:numRef>
              <c:f>'Sieve Analysis'!$C$28:$C$31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04448"/>
        <c:axId val="90915200"/>
      </c:scatterChart>
      <c:valAx>
        <c:axId val="90904448"/>
        <c:scaling>
          <c:logBase val="10"/>
          <c:orientation val="maxMin"/>
          <c:max val="10"/>
          <c:min val="0.0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Particle Diameter (mm)</a:t>
                </a:r>
              </a:p>
            </c:rich>
          </c:tx>
          <c:layout>
            <c:manualLayout>
              <c:xMode val="edge"/>
              <c:yMode val="edge"/>
              <c:x val="0.41351888667991998"/>
              <c:y val="0.93325523149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15200"/>
        <c:crosses val="autoZero"/>
        <c:crossBetween val="midCat"/>
      </c:valAx>
      <c:valAx>
        <c:axId val="90915200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Passing</a:t>
                </a:r>
              </a:p>
            </c:rich>
          </c:tx>
          <c:layout>
            <c:manualLayout>
              <c:xMode val="edge"/>
              <c:yMode val="edge"/>
              <c:x val="7.9522862823061605E-3"/>
              <c:y val="0.321812148792724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904448"/>
        <c:crosses val="autoZero"/>
        <c:crossBetween val="midCat"/>
        <c:majorUnit val="10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9005964214695E-2"/>
          <c:y val="9.2967954095675903E-2"/>
          <c:w val="0.89065606361828997"/>
          <c:h val="0.78665191927110401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'Sieve Analysis'!$B$28:$B$31</c:f>
              <c:numCache>
                <c:formatCode>General</c:formatCode>
                <c:ptCount val="4"/>
                <c:pt idx="0">
                  <c:v>4.75</c:v>
                </c:pt>
                <c:pt idx="1">
                  <c:v>2</c:v>
                </c:pt>
                <c:pt idx="2">
                  <c:v>0.42499999999999999</c:v>
                </c:pt>
                <c:pt idx="3">
                  <c:v>7.4999999999999997E-2</c:v>
                </c:pt>
              </c:numCache>
            </c:numRef>
          </c:xVal>
          <c:yVal>
            <c:numRef>
              <c:f>'Sieve Analysis'!$C$28:$C$31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01856"/>
        <c:axId val="58603776"/>
      </c:scatterChart>
      <c:valAx>
        <c:axId val="58601856"/>
        <c:scaling>
          <c:logBase val="10"/>
          <c:orientation val="maxMin"/>
          <c:max val="10"/>
          <c:min val="0.0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Particle Diameter (mm)</a:t>
                </a:r>
              </a:p>
            </c:rich>
          </c:tx>
          <c:layout>
            <c:manualLayout>
              <c:xMode val="edge"/>
              <c:yMode val="edge"/>
              <c:x val="0.41351888667991998"/>
              <c:y val="0.93325523149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603776"/>
        <c:crosses val="autoZero"/>
        <c:crossBetween val="midCat"/>
      </c:valAx>
      <c:valAx>
        <c:axId val="58603776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Passing</a:t>
                </a:r>
              </a:p>
            </c:rich>
          </c:tx>
          <c:layout>
            <c:manualLayout>
              <c:xMode val="edge"/>
              <c:yMode val="edge"/>
              <c:x val="7.9522862823061605E-3"/>
              <c:y val="0.321812148792724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601856"/>
        <c:crosses val="autoZero"/>
        <c:crossBetween val="midCat"/>
        <c:majorUnit val="10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368982589473298E-2"/>
          <c:y val="7.52454053881359E-2"/>
          <c:w val="0.85886201289803998"/>
          <c:h val="0.80814826195506095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('Hydrometer Analysis'!$B$33:$B$36,'Hydrometer Analysis'!$L$38:$L$42)</c:f>
              <c:numCache>
                <c:formatCode>General</c:formatCode>
                <c:ptCount val="9"/>
                <c:pt idx="0">
                  <c:v>4.75</c:v>
                </c:pt>
                <c:pt idx="1">
                  <c:v>2</c:v>
                </c:pt>
                <c:pt idx="2">
                  <c:v>0.42499999999999999</c:v>
                </c:pt>
                <c:pt idx="3">
                  <c:v>7.4999999999999997E-2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0.15</c:v>
                </c:pt>
                <c:pt idx="8">
                  <c:v>7.4999999999999997E-2</c:v>
                </c:pt>
              </c:numCache>
            </c:numRef>
          </c:xVal>
          <c:yVal>
            <c:numRef>
              <c:f>'Hydrometer Analysis'!$C$33:$C$36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yVal>
          <c:smooth val="1"/>
        </c:ser>
        <c:ser>
          <c:idx val="0"/>
          <c:order val="1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xVal>
            <c:numRef>
              <c:f>'Hydrometer Analysis'!$E$31:$E$47</c:f>
              <c:numCache>
                <c:formatCode>0.00000</c:formatCode>
                <c:ptCount val="17"/>
                <c:pt idx="0">
                  <c:v>4.75</c:v>
                </c:pt>
                <c:pt idx="1">
                  <c:v>2</c:v>
                </c:pt>
                <c:pt idx="2">
                  <c:v>0.42499999999999999</c:v>
                </c:pt>
                <c:pt idx="3">
                  <c:v>0.15</c:v>
                </c:pt>
                <c:pt idx="4">
                  <c:v>7.4999999999999997E-2</c:v>
                </c:pt>
                <c:pt idx="5">
                  <c:v>3.8885953184550563E-2</c:v>
                </c:pt>
                <c:pt idx="6">
                  <c:v>2.8439531595361923E-2</c:v>
                </c:pt>
                <c:pt idx="7">
                  <c:v>2.054230366170768E-2</c:v>
                </c:pt>
                <c:pt idx="8">
                  <c:v>1.4899071946194106E-2</c:v>
                </c:pt>
                <c:pt idx="9">
                  <c:v>1.0944521574821946E-2</c:v>
                </c:pt>
                <c:pt idx="10">
                  <c:v>7.7117507732946972E-3</c:v>
                </c:pt>
                <c:pt idx="11">
                  <c:v>4.0200279849290426E-3</c:v>
                </c:pt>
                <c:pt idx="12">
                  <c:v>1.2597022987277603E-3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xVal>
          <c:yVal>
            <c:numRef>
              <c:f>'Hydrometer Analysis'!$F$31:$F$47</c:f>
              <c:numCache>
                <c:formatCode>0.00000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97</c:v>
                </c:pt>
                <c:pt idx="3">
                  <c:v>92</c:v>
                </c:pt>
                <c:pt idx="4">
                  <c:v>90</c:v>
                </c:pt>
                <c:pt idx="5" formatCode="0.0">
                  <c:v>88.158799999999999</c:v>
                </c:pt>
                <c:pt idx="6" formatCode="0.0">
                  <c:v>77.978799999999993</c:v>
                </c:pt>
                <c:pt idx="7" formatCode="0.0">
                  <c:v>73.90679999999999</c:v>
                </c:pt>
                <c:pt idx="8" formatCode="0.0">
                  <c:v>67.7988</c:v>
                </c:pt>
                <c:pt idx="9" formatCode="0.0">
                  <c:v>57.6188</c:v>
                </c:pt>
                <c:pt idx="10" formatCode="0.0">
                  <c:v>49.474800000000002</c:v>
                </c:pt>
                <c:pt idx="11" formatCode="0.0">
                  <c:v>37.258800000000001</c:v>
                </c:pt>
                <c:pt idx="12" formatCode="0.0">
                  <c:v>23.006800000000002</c:v>
                </c:pt>
                <c:pt idx="13" formatCode="0.0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85440"/>
        <c:axId val="61717504"/>
      </c:scatterChart>
      <c:valAx>
        <c:axId val="61485440"/>
        <c:scaling>
          <c:logBase val="10"/>
          <c:orientation val="maxMin"/>
          <c:max val="10"/>
          <c:min val="1E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Particle Diameter (mm)</a:t>
                </a:r>
              </a:p>
            </c:rich>
          </c:tx>
          <c:layout>
            <c:manualLayout>
              <c:xMode val="edge"/>
              <c:yMode val="edge"/>
              <c:x val="0.373464373464373"/>
              <c:y val="0.93893179766934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717504"/>
        <c:crosses val="autoZero"/>
        <c:crossBetween val="midCat"/>
      </c:valAx>
      <c:valAx>
        <c:axId val="61717504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Passing</a:t>
                </a:r>
              </a:p>
            </c:rich>
          </c:tx>
          <c:layout>
            <c:manualLayout>
              <c:xMode val="edge"/>
              <c:yMode val="edge"/>
              <c:x val="9.8280098280098208E-3"/>
              <c:y val="0.3271539364701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485440"/>
        <c:crosses val="autoZero"/>
        <c:crossBetween val="midCat"/>
        <c:majorUnit val="10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368982589473298E-2"/>
          <c:y val="7.52454053881359E-2"/>
          <c:w val="0.85886201289803998"/>
          <c:h val="0.80814826195506095"/>
        </c:manualLayout>
      </c:layout>
      <c:scatterChart>
        <c:scatterStyle val="smoothMarker"/>
        <c:varyColors val="0"/>
        <c:ser>
          <c:idx val="1"/>
          <c:order val="0"/>
          <c:spPr>
            <a:ln w="28575">
              <a:noFill/>
            </a:ln>
          </c:spPr>
          <c:marker>
            <c:symbol val="plus"/>
            <c:size val="7"/>
            <c:spPr>
              <a:noFill/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('Hydrometer Analysis'!$B$33:$B$36,'Hydrometer Analysis'!$L$38:$L$42)</c:f>
              <c:numCache>
                <c:formatCode>General</c:formatCode>
                <c:ptCount val="9"/>
                <c:pt idx="0">
                  <c:v>4.75</c:v>
                </c:pt>
                <c:pt idx="1">
                  <c:v>2</c:v>
                </c:pt>
                <c:pt idx="2">
                  <c:v>0.42499999999999999</c:v>
                </c:pt>
                <c:pt idx="3">
                  <c:v>7.4999999999999997E-2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0.15</c:v>
                </c:pt>
                <c:pt idx="8">
                  <c:v>7.4999999999999997E-2</c:v>
                </c:pt>
              </c:numCache>
            </c:numRef>
          </c:xVal>
          <c:yVal>
            <c:numRef>
              <c:f>'Hydrometer Analysis'!$C$33:$C$36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96192"/>
        <c:axId val="61620224"/>
      </c:scatterChart>
      <c:valAx>
        <c:axId val="61896192"/>
        <c:scaling>
          <c:logBase val="10"/>
          <c:orientation val="maxMin"/>
          <c:max val="10"/>
          <c:min val="1E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Particle Diameter (mm)</a:t>
                </a:r>
              </a:p>
            </c:rich>
          </c:tx>
          <c:layout>
            <c:manualLayout>
              <c:xMode val="edge"/>
              <c:yMode val="edge"/>
              <c:x val="0.373464373464373"/>
              <c:y val="0.93893179766934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620224"/>
        <c:crosses val="autoZero"/>
        <c:crossBetween val="midCat"/>
      </c:valAx>
      <c:valAx>
        <c:axId val="61620224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 Passing</a:t>
                </a:r>
              </a:p>
            </c:rich>
          </c:tx>
          <c:layout>
            <c:manualLayout>
              <c:xMode val="edge"/>
              <c:yMode val="edge"/>
              <c:x val="9.8280098280098208E-3"/>
              <c:y val="0.3271539364701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896192"/>
        <c:crosses val="autoZero"/>
        <c:crossBetween val="midCat"/>
        <c:majorUnit val="10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85988333447199"/>
          <c:y val="4.2105191020437499E-2"/>
          <c:w val="0.83714908711398806"/>
          <c:h val="0.82105122489853199"/>
        </c:manualLayout>
      </c:layout>
      <c:scatterChart>
        <c:scatterStyle val="smoothMarker"/>
        <c:varyColors val="0"/>
        <c:ser>
          <c:idx val="0"/>
          <c:order val="0"/>
          <c:tx>
            <c:v>Data</c:v>
          </c:tx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</c:spPr>
          </c:marker>
          <c:xVal>
            <c:numRef>
              <c:f>Compaction!$B$24:$G$24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Compaction!$B$25:$G$25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Zero Air Voids Line</c:v>
          </c:tx>
          <c:spPr>
            <a:ln w="12700">
              <a:solidFill>
                <a:srgbClr val="DD2D32"/>
              </a:solidFill>
              <a:prstDash val="solid"/>
            </a:ln>
          </c:spPr>
          <c:marker>
            <c:symbol val="none"/>
          </c:marker>
          <c:xVal>
            <c:numRef>
              <c:f>Compaction!$B$29:$B$40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</c:numCache>
            </c:numRef>
          </c:xVal>
          <c:yVal>
            <c:numRef>
              <c:f>Compaction!$C$29:$C$40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22016"/>
        <c:axId val="62023936"/>
      </c:scatterChart>
      <c:valAx>
        <c:axId val="62022016"/>
        <c:scaling>
          <c:orientation val="minMax"/>
          <c:max val="25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Water Content (</a:t>
                </a:r>
                <a:r>
                  <a:rPr lang="en-US" sz="1100" b="1" i="1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w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) (%)</a:t>
                </a:r>
              </a:p>
            </c:rich>
          </c:tx>
          <c:layout>
            <c:manualLayout>
              <c:xMode val="edge"/>
              <c:yMode val="edge"/>
              <c:x val="0.37913438899691199"/>
              <c:y val="0.926314202449626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3936"/>
        <c:crosses val="autoZero"/>
        <c:crossBetween val="midCat"/>
      </c:valAx>
      <c:valAx>
        <c:axId val="62023936"/>
        <c:scaling>
          <c:orientation val="minMax"/>
          <c:max val="125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175" b="1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Dry Density (</a:t>
                </a:r>
                <a:r>
                  <a:rPr lang="en-US" sz="1175" b="1" i="0" strike="noStrike">
                    <a:solidFill>
                      <a:srgbClr val="000000"/>
                    </a:solidFill>
                    <a:latin typeface="Symbol"/>
                    <a:ea typeface="Symbol"/>
                    <a:cs typeface="Symbol"/>
                  </a:rPr>
                  <a:t>g</a:t>
                </a:r>
                <a:r>
                  <a:rPr lang="en-US" sz="1175" b="1" i="0" strike="noStrike" baseline="-25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d,max</a:t>
                </a:r>
                <a:r>
                  <a:rPr lang="en-US" sz="1175" b="1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) (lb/ft</a:t>
                </a:r>
                <a:r>
                  <a:rPr lang="en-US" sz="1175" b="1" i="0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3</a:t>
                </a:r>
                <a:r>
                  <a:rPr lang="en-US" sz="1175" b="1" i="0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0178104402601701E-2"/>
              <c:y val="0.1017542116327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22016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94320786715798"/>
          <c:y val="0.75789343836787604"/>
          <c:w val="0.30025407987674901"/>
          <c:h val="9.47366797959843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670984</xdr:colOff>
      <xdr:row>0</xdr:row>
      <xdr:rowOff>8467</xdr:rowOff>
    </xdr:from>
    <xdr:to>
      <xdr:col>1</xdr:col>
      <xdr:colOff>133327</xdr:colOff>
      <xdr:row>2</xdr:row>
      <xdr:rowOff>8467</xdr:rowOff>
    </xdr:to>
    <xdr:pic>
      <xdr:nvPicPr>
        <xdr:cNvPr id="2" name="Picture 1" descr="UMass-Lowell-log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984" y="8467"/>
          <a:ext cx="376743" cy="457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800100</xdr:colOff>
          <xdr:row>0</xdr:row>
          <xdr:rowOff>9525</xdr:rowOff>
        </xdr:from>
        <xdr:to>
          <xdr:col>6</xdr:col>
          <xdr:colOff>619125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9</xdr:col>
      <xdr:colOff>495300</xdr:colOff>
      <xdr:row>50</xdr:row>
      <xdr:rowOff>171450</xdr:rowOff>
    </xdr:to>
    <xdr:graphicFrame macro="">
      <xdr:nvGraphicFramePr>
        <xdr:cNvPr id="3" name="Chart -10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161471</xdr:colOff>
      <xdr:row>0</xdr:row>
      <xdr:rowOff>0</xdr:rowOff>
    </xdr:from>
    <xdr:to>
      <xdr:col>3</xdr:col>
      <xdr:colOff>17515</xdr:colOff>
      <xdr:row>2</xdr:row>
      <xdr:rowOff>0</xdr:rowOff>
    </xdr:to>
    <xdr:pic>
      <xdr:nvPicPr>
        <xdr:cNvPr id="4" name="Picture 3" descr="UMass-Lowell-logo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0"/>
          <a:ext cx="378558" cy="46445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0</xdr:row>
          <xdr:rowOff>0</xdr:rowOff>
        </xdr:from>
        <xdr:to>
          <xdr:col>11</xdr:col>
          <xdr:colOff>333375</xdr:colOff>
          <xdr:row>2</xdr:row>
          <xdr:rowOff>9525</xdr:rowOff>
        </xdr:to>
        <xdr:sp macro="" textlink="">
          <xdr:nvSpPr>
            <xdr:cNvPr id="52227" name="Object 3" hidden="1">
              <a:extLst>
                <a:ext uri="{63B3BB69-23CF-44E3-9099-C40C66FF867C}">
                  <a14:compatExt spid="_x0000_s52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0.13554</cdr:x>
      <cdr:y>0.04346</cdr:y>
    </cdr:from>
    <cdr:to>
      <cdr:x>0.16667</cdr:x>
      <cdr:y>0.08267</cdr:y>
    </cdr:to>
    <cdr:sp macro="" textlink="">
      <cdr:nvSpPr>
        <cdr:cNvPr id="2" name="Text Box -10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310" y="169466"/>
          <a:ext cx="161290" cy="152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</a:t>
          </a:r>
        </a:p>
      </cdr:txBody>
    </cdr:sp>
  </cdr:relSizeAnchor>
  <cdr:relSizeAnchor xmlns:cdr="http://schemas.openxmlformats.org/drawingml/2006/chartDrawing">
    <cdr:from>
      <cdr:x>0.19779</cdr:x>
      <cdr:y>0.04346</cdr:y>
    </cdr:from>
    <cdr:to>
      <cdr:x>0.23701</cdr:x>
      <cdr:y>0.08267</cdr:y>
    </cdr:to>
    <cdr:sp macro="" textlink="">
      <cdr:nvSpPr>
        <cdr:cNvPr id="3" name="Text Box -10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4890" y="169466"/>
          <a:ext cx="203200" cy="152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#10</a:t>
          </a:r>
        </a:p>
      </cdr:txBody>
    </cdr:sp>
  </cdr:relSizeAnchor>
  <cdr:relSizeAnchor xmlns:cdr="http://schemas.openxmlformats.org/drawingml/2006/chartDrawing">
    <cdr:from>
      <cdr:x>0.31544</cdr:x>
      <cdr:y>0.04346</cdr:y>
    </cdr:from>
    <cdr:to>
      <cdr:x>0.35466</cdr:x>
      <cdr:y>0.08267</cdr:y>
    </cdr:to>
    <cdr:sp macro="" textlink="">
      <cdr:nvSpPr>
        <cdr:cNvPr id="4" name="Text Box -10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4490" y="169466"/>
          <a:ext cx="203200" cy="152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#40</a:t>
          </a:r>
        </a:p>
      </cdr:txBody>
    </cdr:sp>
  </cdr:relSizeAnchor>
  <cdr:relSizeAnchor xmlns:cdr="http://schemas.openxmlformats.org/drawingml/2006/chartDrawing">
    <cdr:from>
      <cdr:x>0.44436</cdr:x>
      <cdr:y>0.04346</cdr:y>
    </cdr:from>
    <cdr:to>
      <cdr:x>0.49191</cdr:x>
      <cdr:y>0.08267</cdr:y>
    </cdr:to>
    <cdr:sp macro="" textlink="">
      <cdr:nvSpPr>
        <cdr:cNvPr id="5" name="Text Box -10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2510" y="169466"/>
          <a:ext cx="246380" cy="152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#200</a:t>
          </a:r>
        </a:p>
      </cdr:txBody>
    </cdr:sp>
  </cdr:relSizeAnchor>
  <cdr:relSizeAnchor xmlns:cdr="http://schemas.openxmlformats.org/drawingml/2006/chartDrawing">
    <cdr:from>
      <cdr:x>0.06863</cdr:x>
      <cdr:y>0.03032</cdr:y>
    </cdr:from>
    <cdr:to>
      <cdr:x>0.14216</cdr:x>
      <cdr:y>0.06952</cdr:y>
    </cdr:to>
    <cdr:sp macro="" textlink="">
      <cdr:nvSpPr>
        <cdr:cNvPr id="6" name="Text Box -10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600" y="118202"/>
          <a:ext cx="381000" cy="152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GRAVEL</a:t>
          </a:r>
        </a:p>
      </cdr:txBody>
    </cdr:sp>
  </cdr:relSizeAnchor>
  <cdr:relSizeAnchor xmlns:cdr="http://schemas.openxmlformats.org/drawingml/2006/chartDrawing">
    <cdr:from>
      <cdr:x>0.14534</cdr:x>
      <cdr:y>0.01303</cdr:y>
    </cdr:from>
    <cdr:to>
      <cdr:x>0.20907</cdr:x>
      <cdr:y>0.08267</cdr:y>
    </cdr:to>
    <cdr:sp macro="" textlink="">
      <cdr:nvSpPr>
        <cdr:cNvPr id="7" name="Text Box -10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3110" y="50800"/>
          <a:ext cx="330200" cy="271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Coarse</a:t>
          </a:r>
        </a:p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0.23529</cdr:x>
      <cdr:y>0.01303</cdr:y>
    </cdr:from>
    <cdr:to>
      <cdr:x>0.30392</cdr:x>
      <cdr:y>0.08267</cdr:y>
    </cdr:to>
    <cdr:sp macro="" textlink="">
      <cdr:nvSpPr>
        <cdr:cNvPr id="8" name="Text Box -10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9200" y="50800"/>
          <a:ext cx="355600" cy="271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Medium</a:t>
          </a:r>
        </a:p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0.36936</cdr:x>
      <cdr:y>0.01303</cdr:y>
    </cdr:from>
    <cdr:to>
      <cdr:x>0.42475</cdr:x>
      <cdr:y>0.08267</cdr:y>
    </cdr:to>
    <cdr:sp macro="" textlink="">
      <cdr:nvSpPr>
        <cdr:cNvPr id="9" name="Text Box -10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3890" y="50800"/>
          <a:ext cx="287020" cy="271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Fine</a:t>
          </a:r>
        </a:p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0.61446</cdr:x>
      <cdr:y>0.0196</cdr:y>
    </cdr:from>
    <cdr:to>
      <cdr:x>0.72549</cdr:x>
      <cdr:y>0.06075</cdr:y>
    </cdr:to>
    <cdr:sp macro="" textlink="">
      <cdr:nvSpPr>
        <cdr:cNvPr id="10" name="Text Box -10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890" y="76432"/>
          <a:ext cx="575310" cy="16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6411"/>
              </a:solidFill>
              <a:latin typeface="Arial"/>
              <a:ea typeface="Arial"/>
              <a:cs typeface="Arial"/>
            </a:rPr>
            <a:t>SILT/CLAY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25400</xdr:rowOff>
    </xdr:from>
    <xdr:to>
      <xdr:col>5</xdr:col>
      <xdr:colOff>0</xdr:colOff>
      <xdr:row>40</xdr:row>
      <xdr:rowOff>215900</xdr:rowOff>
    </xdr:to>
    <xdr:graphicFrame macro="">
      <xdr:nvGraphicFramePr>
        <xdr:cNvPr id="5" name="Chart -10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677335</xdr:colOff>
      <xdr:row>31</xdr:row>
      <xdr:rowOff>33867</xdr:rowOff>
    </xdr:from>
    <xdr:to>
      <xdr:col>1</xdr:col>
      <xdr:colOff>685801</xdr:colOff>
      <xdr:row>38</xdr:row>
      <xdr:rowOff>182032</xdr:rowOff>
    </xdr:to>
    <xdr:sp macro="" textlink="">
      <xdr:nvSpPr>
        <xdr:cNvPr id="6" name="Line -1018"/>
        <xdr:cNvSpPr>
          <a:spLocks noChangeShapeType="1"/>
        </xdr:cNvSpPr>
      </xdr:nvSpPr>
      <xdr:spPr bwMode="auto">
        <a:xfrm>
          <a:off x="2366435" y="6828367"/>
          <a:ext cx="8466" cy="1748365"/>
        </a:xfrm>
        <a:prstGeom prst="line">
          <a:avLst/>
        </a:prstGeom>
        <a:noFill/>
        <a:ln w="9525">
          <a:solidFill>
            <a:srgbClr val="006411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550333</xdr:colOff>
      <xdr:row>31</xdr:row>
      <xdr:rowOff>29634</xdr:rowOff>
    </xdr:from>
    <xdr:to>
      <xdr:col>2</xdr:col>
      <xdr:colOff>105833</xdr:colOff>
      <xdr:row>31</xdr:row>
      <xdr:rowOff>29634</xdr:rowOff>
    </xdr:to>
    <xdr:sp macro="" textlink="">
      <xdr:nvSpPr>
        <xdr:cNvPr id="7" name="Line -1017"/>
        <xdr:cNvSpPr>
          <a:spLocks noChangeShapeType="1"/>
        </xdr:cNvSpPr>
      </xdr:nvSpPr>
      <xdr:spPr bwMode="auto">
        <a:xfrm flipH="1">
          <a:off x="550333" y="6824134"/>
          <a:ext cx="2070100" cy="0"/>
        </a:xfrm>
        <a:prstGeom prst="line">
          <a:avLst/>
        </a:prstGeom>
        <a:noFill/>
        <a:ln w="9525">
          <a:solidFill>
            <a:srgbClr val="006411"/>
          </a:solidFill>
          <a:round/>
          <a:headEnd/>
          <a:tailEnd/>
        </a:ln>
      </xdr:spPr>
      <xdr:txBody>
        <a:bodyPr rtlCol="0" anchor="ctr"/>
        <a:lstStyle/>
        <a:p>
          <a:pPr algn="ctr"/>
          <a:endParaRPr lang="en-US"/>
        </a:p>
      </xdr:txBody>
    </xdr:sp>
    <xdr:clientData/>
  </xdr:twoCellAnchor>
  <xdr:twoCellAnchor editAs="oneCell">
    <xdr:from>
      <xdr:col>0</xdr:col>
      <xdr:colOff>482600</xdr:colOff>
      <xdr:row>0</xdr:row>
      <xdr:rowOff>0</xdr:rowOff>
    </xdr:from>
    <xdr:to>
      <xdr:col>0</xdr:col>
      <xdr:colOff>859343</xdr:colOff>
      <xdr:row>2</xdr:row>
      <xdr:rowOff>0</xdr:rowOff>
    </xdr:to>
    <xdr:pic>
      <xdr:nvPicPr>
        <xdr:cNvPr id="8" name="Picture 7" descr="UMass-Lowell-logo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0"/>
          <a:ext cx="376743" cy="457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647700</xdr:colOff>
          <xdr:row>0</xdr:row>
          <xdr:rowOff>0</xdr:rowOff>
        </xdr:from>
        <xdr:to>
          <xdr:col>6</xdr:col>
          <xdr:colOff>561975</xdr:colOff>
          <xdr:row>2</xdr:row>
          <xdr:rowOff>9525</xdr:rowOff>
        </xdr:to>
        <xdr:sp macro="" textlink="">
          <xdr:nvSpPr>
            <xdr:cNvPr id="55301" name="Object 5" hidden="1">
              <a:extLst>
                <a:ext uri="{63B3BB69-23CF-44E3-9099-C40C66FF867C}">
                  <a14:compatExt spid="_x0000_s55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522515</xdr:colOff>
      <xdr:row>30</xdr:row>
      <xdr:rowOff>319314</xdr:rowOff>
    </xdr:from>
    <xdr:to>
      <xdr:col>4</xdr:col>
      <xdr:colOff>471715</xdr:colOff>
      <xdr:row>32</xdr:row>
      <xdr:rowOff>279400</xdr:rowOff>
    </xdr:to>
    <xdr:pic>
      <xdr:nvPicPr>
        <xdr:cNvPr id="47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1315" y="7300685"/>
          <a:ext cx="1778000" cy="598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645886</xdr:colOff>
      <xdr:row>28</xdr:row>
      <xdr:rowOff>130629</xdr:rowOff>
    </xdr:from>
    <xdr:to>
      <xdr:col>5</xdr:col>
      <xdr:colOff>709386</xdr:colOff>
      <xdr:row>30</xdr:row>
      <xdr:rowOff>295729</xdr:rowOff>
    </xdr:to>
    <xdr:pic>
      <xdr:nvPicPr>
        <xdr:cNvPr id="47104" name="Picture 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86" y="6654800"/>
          <a:ext cx="37211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665239</xdr:colOff>
      <xdr:row>0</xdr:row>
      <xdr:rowOff>0</xdr:rowOff>
    </xdr:from>
    <xdr:to>
      <xdr:col>1</xdr:col>
      <xdr:colOff>127582</xdr:colOff>
      <xdr:row>2</xdr:row>
      <xdr:rowOff>0</xdr:rowOff>
    </xdr:to>
    <xdr:pic>
      <xdr:nvPicPr>
        <xdr:cNvPr id="7" name="Picture 6" descr="UMass-Lowell-logo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39" y="0"/>
          <a:ext cx="376743" cy="46445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914400</xdr:colOff>
          <xdr:row>0</xdr:row>
          <xdr:rowOff>9525</xdr:rowOff>
        </xdr:from>
        <xdr:to>
          <xdr:col>6</xdr:col>
          <xdr:colOff>733425</xdr:colOff>
          <xdr:row>2</xdr:row>
          <xdr:rowOff>28575</xdr:rowOff>
        </xdr:to>
        <xdr:sp macro="" textlink="">
          <xdr:nvSpPr>
            <xdr:cNvPr id="47107" name="Object 3" hidden="1">
              <a:extLst>
                <a:ext uri="{63B3BB69-23CF-44E3-9099-C40C66FF867C}">
                  <a14:compatExt spid="_x0000_s47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6</xdr:col>
      <xdr:colOff>901700</xdr:colOff>
      <xdr:row>42</xdr:row>
      <xdr:rowOff>0</xdr:rowOff>
    </xdr:to>
    <xdr:graphicFrame macro="">
      <xdr:nvGraphicFramePr>
        <xdr:cNvPr id="2458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101600</xdr:colOff>
      <xdr:row>0</xdr:row>
      <xdr:rowOff>0</xdr:rowOff>
    </xdr:from>
    <xdr:to>
      <xdr:col>1</xdr:col>
      <xdr:colOff>478343</xdr:colOff>
      <xdr:row>2</xdr:row>
      <xdr:rowOff>0</xdr:rowOff>
    </xdr:to>
    <xdr:pic>
      <xdr:nvPicPr>
        <xdr:cNvPr id="6" name="Picture 5" descr="UMass-Lowell-logo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" y="0"/>
          <a:ext cx="376743" cy="46445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0</xdr:row>
          <xdr:rowOff>0</xdr:rowOff>
        </xdr:from>
        <xdr:to>
          <xdr:col>6</xdr:col>
          <xdr:colOff>238125</xdr:colOff>
          <xdr:row>2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0.17598</cdr:x>
      <cdr:y>0.04508</cdr:y>
    </cdr:from>
    <cdr:to>
      <cdr:x>0.20378</cdr:x>
      <cdr:y>0.09026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388" y="160880"/>
          <a:ext cx="177953" cy="161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</a:t>
          </a:r>
        </a:p>
      </cdr:txBody>
    </cdr:sp>
  </cdr:relSizeAnchor>
  <cdr:relSizeAnchor xmlns:cdr="http://schemas.openxmlformats.org/drawingml/2006/chartDrawing">
    <cdr:from>
      <cdr:x>0.28964</cdr:x>
      <cdr:y>0.04508</cdr:y>
    </cdr:from>
    <cdr:to>
      <cdr:x>0.32679</cdr:x>
      <cdr:y>0.09026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3946" y="160880"/>
          <a:ext cx="237795" cy="161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#10</a:t>
          </a:r>
        </a:p>
      </cdr:txBody>
    </cdr:sp>
  </cdr:relSizeAnchor>
  <cdr:relSizeAnchor xmlns:cdr="http://schemas.openxmlformats.org/drawingml/2006/chartDrawing">
    <cdr:from>
      <cdr:x>0.49213</cdr:x>
      <cdr:y>0.03561</cdr:y>
    </cdr:from>
    <cdr:to>
      <cdr:x>0.52903</cdr:x>
      <cdr:y>0.08078</cdr:y>
    </cdr:to>
    <cdr:sp macro="" textlink="">
      <cdr:nvSpPr>
        <cdr:cNvPr id="2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0006" y="127076"/>
          <a:ext cx="236220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#40</a:t>
          </a:r>
        </a:p>
      </cdr:txBody>
    </cdr:sp>
  </cdr:relSizeAnchor>
  <cdr:relSizeAnchor xmlns:cdr="http://schemas.openxmlformats.org/drawingml/2006/chartDrawing">
    <cdr:from>
      <cdr:x>0.71552</cdr:x>
      <cdr:y>0.04508</cdr:y>
    </cdr:from>
    <cdr:to>
      <cdr:x>0.76202</cdr:x>
      <cdr:y>0.09026</cdr:y>
    </cdr:to>
    <cdr:sp macro="" textlink="">
      <cdr:nvSpPr>
        <cdr:cNvPr id="256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925" y="160880"/>
          <a:ext cx="297637" cy="161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#200</a:t>
          </a:r>
        </a:p>
      </cdr:txBody>
    </cdr:sp>
  </cdr:relSizeAnchor>
  <cdr:relSizeAnchor xmlns:cdr="http://schemas.openxmlformats.org/drawingml/2006/chartDrawing">
    <cdr:from>
      <cdr:x>0.0874</cdr:x>
      <cdr:y>0.03561</cdr:y>
    </cdr:from>
    <cdr:to>
      <cdr:x>0.16269</cdr:x>
      <cdr:y>0.08078</cdr:y>
    </cdr:to>
    <cdr:sp macro="" textlink="">
      <cdr:nvSpPr>
        <cdr:cNvPr id="256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460" y="127076"/>
          <a:ext cx="481889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GRAVEL</a:t>
          </a:r>
        </a:p>
      </cdr:txBody>
    </cdr:sp>
  </cdr:relSizeAnchor>
  <cdr:relSizeAnchor xmlns:cdr="http://schemas.openxmlformats.org/drawingml/2006/chartDrawing">
    <cdr:from>
      <cdr:x>0.20648</cdr:x>
      <cdr:y>0.01423</cdr:y>
    </cdr:from>
    <cdr:to>
      <cdr:x>0.27119</cdr:x>
      <cdr:y>0.09511</cdr:y>
    </cdr:to>
    <cdr:sp macro="" textlink="">
      <cdr:nvSpPr>
        <cdr:cNvPr id="2560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1664" y="50800"/>
          <a:ext cx="414172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Coarse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0.35484</cdr:x>
      <cdr:y>0.01423</cdr:y>
    </cdr:from>
    <cdr:to>
      <cdr:x>0.42496</cdr:x>
      <cdr:y>0.09511</cdr:y>
    </cdr:to>
    <cdr:sp macro="" textlink="">
      <cdr:nvSpPr>
        <cdr:cNvPr id="2560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1268" y="50800"/>
          <a:ext cx="448818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Medium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0.56077</cdr:x>
      <cdr:y>0.01423</cdr:y>
    </cdr:from>
    <cdr:to>
      <cdr:x>0.61637</cdr:x>
      <cdr:y>0.09511</cdr:y>
    </cdr:to>
    <cdr:sp macro="" textlink="">
      <cdr:nvSpPr>
        <cdr:cNvPr id="2560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9376" y="50800"/>
          <a:ext cx="355904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Fine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0.82796</cdr:x>
      <cdr:y>0.02371</cdr:y>
    </cdr:from>
    <cdr:to>
      <cdr:x>0.91801</cdr:x>
      <cdr:y>0.06888</cdr:y>
    </cdr:to>
    <cdr:sp macro="" textlink="">
      <cdr:nvSpPr>
        <cdr:cNvPr id="256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9608" y="84604"/>
          <a:ext cx="576377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6411"/>
              </a:solidFill>
              <a:latin typeface="Arial"/>
              <a:ea typeface="Arial"/>
              <a:cs typeface="Arial"/>
            </a:rPr>
            <a:t>SILT/CLAY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6</xdr:col>
      <xdr:colOff>901700</xdr:colOff>
      <xdr:row>43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110068</xdr:colOff>
      <xdr:row>0</xdr:row>
      <xdr:rowOff>0</xdr:rowOff>
    </xdr:from>
    <xdr:to>
      <xdr:col>1</xdr:col>
      <xdr:colOff>486811</xdr:colOff>
      <xdr:row>2</xdr:row>
      <xdr:rowOff>0</xdr:rowOff>
    </xdr:to>
    <xdr:pic>
      <xdr:nvPicPr>
        <xdr:cNvPr id="6" name="Picture 5" descr="UMass-Lowell-logo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468" y="0"/>
          <a:ext cx="376743" cy="457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523875</xdr:colOff>
          <xdr:row>0</xdr:row>
          <xdr:rowOff>0</xdr:rowOff>
        </xdr:from>
        <xdr:to>
          <xdr:col>6</xdr:col>
          <xdr:colOff>342900</xdr:colOff>
          <xdr:row>2</xdr:row>
          <xdr:rowOff>9525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0.17598</cdr:x>
      <cdr:y>0.04508</cdr:y>
    </cdr:from>
    <cdr:to>
      <cdr:x>0.20378</cdr:x>
      <cdr:y>0.09026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6388" y="160880"/>
          <a:ext cx="177953" cy="161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</a:t>
          </a:r>
        </a:p>
      </cdr:txBody>
    </cdr:sp>
  </cdr:relSizeAnchor>
  <cdr:relSizeAnchor xmlns:cdr="http://schemas.openxmlformats.org/drawingml/2006/chartDrawing">
    <cdr:from>
      <cdr:x>0.28964</cdr:x>
      <cdr:y>0.04508</cdr:y>
    </cdr:from>
    <cdr:to>
      <cdr:x>0.32679</cdr:x>
      <cdr:y>0.09026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53946" y="160880"/>
          <a:ext cx="237795" cy="161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#10</a:t>
          </a:r>
        </a:p>
      </cdr:txBody>
    </cdr:sp>
  </cdr:relSizeAnchor>
  <cdr:relSizeAnchor xmlns:cdr="http://schemas.openxmlformats.org/drawingml/2006/chartDrawing">
    <cdr:from>
      <cdr:x>0.49213</cdr:x>
      <cdr:y>0.03561</cdr:y>
    </cdr:from>
    <cdr:to>
      <cdr:x>0.52903</cdr:x>
      <cdr:y>0.08078</cdr:y>
    </cdr:to>
    <cdr:sp macro="" textlink="">
      <cdr:nvSpPr>
        <cdr:cNvPr id="256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0006" y="127076"/>
          <a:ext cx="236220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#40</a:t>
          </a:r>
        </a:p>
      </cdr:txBody>
    </cdr:sp>
  </cdr:relSizeAnchor>
  <cdr:relSizeAnchor xmlns:cdr="http://schemas.openxmlformats.org/drawingml/2006/chartDrawing">
    <cdr:from>
      <cdr:x>0.71552</cdr:x>
      <cdr:y>0.04508</cdr:y>
    </cdr:from>
    <cdr:to>
      <cdr:x>0.76202</cdr:x>
      <cdr:y>0.09026</cdr:y>
    </cdr:to>
    <cdr:sp macro="" textlink="">
      <cdr:nvSpPr>
        <cdr:cNvPr id="256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925" y="160880"/>
          <a:ext cx="297637" cy="161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#200</a:t>
          </a:r>
        </a:p>
      </cdr:txBody>
    </cdr:sp>
  </cdr:relSizeAnchor>
  <cdr:relSizeAnchor xmlns:cdr="http://schemas.openxmlformats.org/drawingml/2006/chartDrawing">
    <cdr:from>
      <cdr:x>0.0874</cdr:x>
      <cdr:y>0.03561</cdr:y>
    </cdr:from>
    <cdr:to>
      <cdr:x>0.16269</cdr:x>
      <cdr:y>0.08078</cdr:y>
    </cdr:to>
    <cdr:sp macro="" textlink="">
      <cdr:nvSpPr>
        <cdr:cNvPr id="256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460" y="127076"/>
          <a:ext cx="481889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GRAVEL</a:t>
          </a:r>
        </a:p>
      </cdr:txBody>
    </cdr:sp>
  </cdr:relSizeAnchor>
  <cdr:relSizeAnchor xmlns:cdr="http://schemas.openxmlformats.org/drawingml/2006/chartDrawing">
    <cdr:from>
      <cdr:x>0.20648</cdr:x>
      <cdr:y>0.01423</cdr:y>
    </cdr:from>
    <cdr:to>
      <cdr:x>0.27119</cdr:x>
      <cdr:y>0.09511</cdr:y>
    </cdr:to>
    <cdr:sp macro="" textlink="">
      <cdr:nvSpPr>
        <cdr:cNvPr id="2560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1664" y="50800"/>
          <a:ext cx="414172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Coarse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0.35484</cdr:x>
      <cdr:y>0.01423</cdr:y>
    </cdr:from>
    <cdr:to>
      <cdr:x>0.42496</cdr:x>
      <cdr:y>0.09511</cdr:y>
    </cdr:to>
    <cdr:sp macro="" textlink="">
      <cdr:nvSpPr>
        <cdr:cNvPr id="2560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1268" y="50800"/>
          <a:ext cx="448818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Medium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0.56077</cdr:x>
      <cdr:y>0.01423</cdr:y>
    </cdr:from>
    <cdr:to>
      <cdr:x>0.61637</cdr:x>
      <cdr:y>0.09511</cdr:y>
    </cdr:to>
    <cdr:sp macro="" textlink="">
      <cdr:nvSpPr>
        <cdr:cNvPr id="2560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9376" y="50800"/>
          <a:ext cx="355904" cy="2886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Fine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0.82796</cdr:x>
      <cdr:y>0.02371</cdr:y>
    </cdr:from>
    <cdr:to>
      <cdr:x>0.91801</cdr:x>
      <cdr:y>0.06888</cdr:y>
    </cdr:to>
    <cdr:sp macro="" textlink="">
      <cdr:nvSpPr>
        <cdr:cNvPr id="2560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9608" y="84604"/>
          <a:ext cx="576377" cy="161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6411"/>
              </a:solidFill>
              <a:latin typeface="Arial"/>
              <a:ea typeface="Arial"/>
              <a:cs typeface="Arial"/>
            </a:rPr>
            <a:t>SILT/CLAY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24</xdr:row>
          <xdr:rowOff>28575</xdr:rowOff>
        </xdr:from>
        <xdr:to>
          <xdr:col>6</xdr:col>
          <xdr:colOff>542925</xdr:colOff>
          <xdr:row>26</xdr:row>
          <xdr:rowOff>47625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457200</xdr:colOff>
      <xdr:row>0</xdr:row>
      <xdr:rowOff>8467</xdr:rowOff>
    </xdr:from>
    <xdr:to>
      <xdr:col>1</xdr:col>
      <xdr:colOff>833943</xdr:colOff>
      <xdr:row>2</xdr:row>
      <xdr:rowOff>8467</xdr:rowOff>
    </xdr:to>
    <xdr:pic>
      <xdr:nvPicPr>
        <xdr:cNvPr id="6" name="Picture 5" descr="UMass-Lowell-logo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8467"/>
          <a:ext cx="376743" cy="457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276225</xdr:colOff>
          <xdr:row>0</xdr:row>
          <xdr:rowOff>0</xdr:rowOff>
        </xdr:from>
        <xdr:to>
          <xdr:col>6</xdr:col>
          <xdr:colOff>104775</xdr:colOff>
          <xdr:row>2</xdr:row>
          <xdr:rowOff>9525</xdr:rowOff>
        </xdr:to>
        <xdr:sp macro="" textlink="">
          <xdr:nvSpPr>
            <xdr:cNvPr id="48131" name="Object 3" hidden="1">
              <a:extLst>
                <a:ext uri="{63B3BB69-23CF-44E3-9099-C40C66FF867C}">
                  <a14:compatExt spid="_x0000_s48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9</xdr:col>
      <xdr:colOff>495300</xdr:colOff>
      <xdr:row>50</xdr:row>
      <xdr:rowOff>171450</xdr:rowOff>
    </xdr:to>
    <xdr:graphicFrame macro="">
      <xdr:nvGraphicFramePr>
        <xdr:cNvPr id="3" name="Chart -10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58056</xdr:colOff>
      <xdr:row>0</xdr:row>
      <xdr:rowOff>0</xdr:rowOff>
    </xdr:from>
    <xdr:to>
      <xdr:col>2</xdr:col>
      <xdr:colOff>436614</xdr:colOff>
      <xdr:row>2</xdr:row>
      <xdr:rowOff>0</xdr:rowOff>
    </xdr:to>
    <xdr:pic>
      <xdr:nvPicPr>
        <xdr:cNvPr id="4" name="Picture 3" descr="UMass-Lowell-logo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085" y="0"/>
          <a:ext cx="378558" cy="46445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0</xdr:row>
          <xdr:rowOff>0</xdr:rowOff>
        </xdr:from>
        <xdr:to>
          <xdr:col>11</xdr:col>
          <xdr:colOff>266700</xdr:colOff>
          <xdr:row>2</xdr:row>
          <xdr:rowOff>9525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0.13554</cdr:x>
      <cdr:y>0.04346</cdr:y>
    </cdr:from>
    <cdr:to>
      <cdr:x>0.16667</cdr:x>
      <cdr:y>0.08267</cdr:y>
    </cdr:to>
    <cdr:sp macro="" textlink="">
      <cdr:nvSpPr>
        <cdr:cNvPr id="2" name="Text Box -10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310" y="169466"/>
          <a:ext cx="161290" cy="152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</a:t>
          </a:r>
        </a:p>
      </cdr:txBody>
    </cdr:sp>
  </cdr:relSizeAnchor>
  <cdr:relSizeAnchor xmlns:cdr="http://schemas.openxmlformats.org/drawingml/2006/chartDrawing">
    <cdr:from>
      <cdr:x>0.19779</cdr:x>
      <cdr:y>0.04346</cdr:y>
    </cdr:from>
    <cdr:to>
      <cdr:x>0.23701</cdr:x>
      <cdr:y>0.08267</cdr:y>
    </cdr:to>
    <cdr:sp macro="" textlink="">
      <cdr:nvSpPr>
        <cdr:cNvPr id="3" name="Text Box -10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4890" y="169466"/>
          <a:ext cx="203200" cy="152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#10</a:t>
          </a:r>
        </a:p>
      </cdr:txBody>
    </cdr:sp>
  </cdr:relSizeAnchor>
  <cdr:relSizeAnchor xmlns:cdr="http://schemas.openxmlformats.org/drawingml/2006/chartDrawing">
    <cdr:from>
      <cdr:x>0.31544</cdr:x>
      <cdr:y>0.04346</cdr:y>
    </cdr:from>
    <cdr:to>
      <cdr:x>0.35466</cdr:x>
      <cdr:y>0.08267</cdr:y>
    </cdr:to>
    <cdr:sp macro="" textlink="">
      <cdr:nvSpPr>
        <cdr:cNvPr id="4" name="Text Box -10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4490" y="169466"/>
          <a:ext cx="203200" cy="152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#40</a:t>
          </a:r>
        </a:p>
      </cdr:txBody>
    </cdr:sp>
  </cdr:relSizeAnchor>
  <cdr:relSizeAnchor xmlns:cdr="http://schemas.openxmlformats.org/drawingml/2006/chartDrawing">
    <cdr:from>
      <cdr:x>0.44436</cdr:x>
      <cdr:y>0.04346</cdr:y>
    </cdr:from>
    <cdr:to>
      <cdr:x>0.49191</cdr:x>
      <cdr:y>0.08267</cdr:y>
    </cdr:to>
    <cdr:sp macro="" textlink="">
      <cdr:nvSpPr>
        <cdr:cNvPr id="5" name="Text Box -10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2510" y="169466"/>
          <a:ext cx="246380" cy="152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600" b="0" i="0" strike="noStrike">
              <a:solidFill>
                <a:srgbClr val="000090"/>
              </a:solidFill>
              <a:latin typeface="Arial"/>
              <a:ea typeface="Arial"/>
              <a:cs typeface="Arial"/>
            </a:rPr>
            <a:t>#200</a:t>
          </a:r>
        </a:p>
      </cdr:txBody>
    </cdr:sp>
  </cdr:relSizeAnchor>
  <cdr:relSizeAnchor xmlns:cdr="http://schemas.openxmlformats.org/drawingml/2006/chartDrawing">
    <cdr:from>
      <cdr:x>0.06863</cdr:x>
      <cdr:y>0.03032</cdr:y>
    </cdr:from>
    <cdr:to>
      <cdr:x>0.14216</cdr:x>
      <cdr:y>0.06952</cdr:y>
    </cdr:to>
    <cdr:sp macro="" textlink="">
      <cdr:nvSpPr>
        <cdr:cNvPr id="6" name="Text Box -10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600" y="118202"/>
          <a:ext cx="381000" cy="152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GRAVEL</a:t>
          </a:r>
        </a:p>
      </cdr:txBody>
    </cdr:sp>
  </cdr:relSizeAnchor>
  <cdr:relSizeAnchor xmlns:cdr="http://schemas.openxmlformats.org/drawingml/2006/chartDrawing">
    <cdr:from>
      <cdr:x>0.14534</cdr:x>
      <cdr:y>0.01303</cdr:y>
    </cdr:from>
    <cdr:to>
      <cdr:x>0.20907</cdr:x>
      <cdr:y>0.08267</cdr:y>
    </cdr:to>
    <cdr:sp macro="" textlink="">
      <cdr:nvSpPr>
        <cdr:cNvPr id="7" name="Text Box -10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3110" y="50800"/>
          <a:ext cx="330200" cy="271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Coarse</a:t>
          </a:r>
        </a:p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9933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0.23529</cdr:x>
      <cdr:y>0.01303</cdr:y>
    </cdr:from>
    <cdr:to>
      <cdr:x>0.30392</cdr:x>
      <cdr:y>0.08267</cdr:y>
    </cdr:to>
    <cdr:sp macro="" textlink="">
      <cdr:nvSpPr>
        <cdr:cNvPr id="8" name="Text Box -10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9200" y="50800"/>
          <a:ext cx="355600" cy="271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Medium</a:t>
          </a:r>
        </a:p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FF66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0.36936</cdr:x>
      <cdr:y>0.01303</cdr:y>
    </cdr:from>
    <cdr:to>
      <cdr:x>0.42475</cdr:x>
      <cdr:y>0.08267</cdr:y>
    </cdr:to>
    <cdr:sp macro="" textlink="">
      <cdr:nvSpPr>
        <cdr:cNvPr id="9" name="Text Box -10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3890" y="50800"/>
          <a:ext cx="287020" cy="2715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Fine</a:t>
          </a:r>
        </a:p>
        <a:p xmlns:a="http://schemas.openxmlformats.org/drawingml/2006/main">
          <a:pPr algn="ctr" rtl="0">
            <a:defRPr sz="1000"/>
          </a:pPr>
          <a:r>
            <a:rPr lang="en-US" sz="600" b="1" i="0" strike="noStrike">
              <a:solidFill>
                <a:srgbClr val="FF9900"/>
              </a:solidFill>
              <a:latin typeface="Arial"/>
              <a:ea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0.61446</cdr:x>
      <cdr:y>0.0196</cdr:y>
    </cdr:from>
    <cdr:to>
      <cdr:x>0.72549</cdr:x>
      <cdr:y>0.06075</cdr:y>
    </cdr:to>
    <cdr:sp macro="" textlink="">
      <cdr:nvSpPr>
        <cdr:cNvPr id="10" name="Text Box -10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890" y="76432"/>
          <a:ext cx="575310" cy="160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6411"/>
              </a:solidFill>
              <a:latin typeface="Arial"/>
              <a:ea typeface="Arial"/>
              <a:cs typeface="Arial"/>
            </a:rPr>
            <a:t>SILT/CLAY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4" Type="http://schemas.openxmlformats.org/officeDocument/2006/relationships/image" Target="../media/image1.w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Relationship Id="rId6" Type="http://schemas.openxmlformats.org/officeDocument/2006/relationships/image" Target="../media/image1.wmf"/><Relationship Id="rId5" Type="http://schemas.openxmlformats.org/officeDocument/2006/relationships/oleObject" Target="../embeddings/oleObject6.bin"/><Relationship Id="rId4" Type="http://schemas.openxmlformats.org/officeDocument/2006/relationships/image" Target="../media/image6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Relationship Id="rId4" Type="http://schemas.openxmlformats.org/officeDocument/2006/relationships/image" Target="../media/image1.w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0.xml"/><Relationship Id="rId4" Type="http://schemas.openxmlformats.org/officeDocument/2006/relationships/image" Target="../media/image1.w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2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0"/>
  <sheetViews>
    <sheetView zoomScale="175" zoomScaleNormal="175" zoomScalePageLayoutView="175" workbookViewId="0">
      <selection activeCell="A3" sqref="A3:XFD3"/>
    </sheetView>
  </sheetViews>
  <sheetFormatPr defaultColWidth="12" defaultRowHeight="19.7" customHeight="1" x14ac:dyDescent="0.2"/>
  <cols>
    <col min="1" max="16384" width="12" style="1"/>
  </cols>
  <sheetData>
    <row r="1" spans="1:7" s="13" customFormat="1" ht="18" customHeight="1" x14ac:dyDescent="0.2">
      <c r="A1" s="208" t="s">
        <v>28</v>
      </c>
      <c r="B1" s="208"/>
      <c r="C1" s="208"/>
      <c r="D1" s="208"/>
      <c r="E1" s="208"/>
      <c r="F1" s="208"/>
      <c r="G1" s="208"/>
    </row>
    <row r="2" spans="1:7" s="13" customFormat="1" ht="18" customHeight="1" x14ac:dyDescent="0.2">
      <c r="A2" s="209" t="s">
        <v>148</v>
      </c>
      <c r="B2" s="209"/>
      <c r="C2" s="209"/>
      <c r="D2" s="209"/>
      <c r="E2" s="209"/>
      <c r="F2" s="209"/>
      <c r="G2" s="209"/>
    </row>
    <row r="3" spans="1:7" s="13" customFormat="1" ht="18" customHeight="1" x14ac:dyDescent="0.2">
      <c r="A3" s="195"/>
      <c r="B3" s="195"/>
      <c r="C3" s="195"/>
      <c r="D3" s="195"/>
      <c r="E3" s="195"/>
      <c r="F3" s="195"/>
      <c r="G3" s="195"/>
    </row>
    <row r="4" spans="1:7" s="13" customFormat="1" ht="18" customHeight="1" x14ac:dyDescent="0.2">
      <c r="A4" s="14" t="s">
        <v>10</v>
      </c>
      <c r="B4" s="210"/>
      <c r="C4" s="210"/>
      <c r="D4" s="14" t="s">
        <v>84</v>
      </c>
      <c r="E4" s="58"/>
      <c r="F4" s="14" t="s">
        <v>14</v>
      </c>
      <c r="G4" s="20"/>
    </row>
    <row r="5" spans="1:7" s="13" customFormat="1" ht="18" customHeight="1" x14ac:dyDescent="0.2">
      <c r="A5" s="14" t="s">
        <v>31</v>
      </c>
      <c r="B5" s="207"/>
      <c r="C5" s="207"/>
      <c r="D5" s="14" t="s">
        <v>13</v>
      </c>
      <c r="E5" s="27"/>
      <c r="F5" s="14" t="s">
        <v>14</v>
      </c>
      <c r="G5" s="21"/>
    </row>
    <row r="6" spans="1:7" s="13" customFormat="1" ht="18" customHeight="1" x14ac:dyDescent="0.2">
      <c r="A6" s="14" t="s">
        <v>15</v>
      </c>
      <c r="B6" s="207"/>
      <c r="C6" s="207"/>
      <c r="D6" s="14" t="s">
        <v>11</v>
      </c>
      <c r="E6" s="27"/>
    </row>
    <row r="7" spans="1:7" s="13" customFormat="1" ht="18" customHeight="1" x14ac:dyDescent="0.2">
      <c r="A7" s="14" t="s">
        <v>12</v>
      </c>
      <c r="B7" s="207"/>
      <c r="C7" s="207"/>
      <c r="D7" s="14" t="s">
        <v>64</v>
      </c>
      <c r="E7" s="27"/>
    </row>
    <row r="8" spans="1:7" s="13" customFormat="1" ht="11.1" customHeight="1" x14ac:dyDescent="0.2">
      <c r="A8" s="14"/>
      <c r="B8" s="14"/>
    </row>
    <row r="9" spans="1:7" s="13" customFormat="1" ht="18" customHeight="1" x14ac:dyDescent="0.2">
      <c r="B9" s="14" t="s">
        <v>138</v>
      </c>
      <c r="C9" s="197"/>
      <c r="D9" s="197"/>
      <c r="E9" s="197"/>
      <c r="F9" s="197"/>
    </row>
    <row r="10" spans="1:7" ht="11.1" customHeight="1" x14ac:dyDescent="0.2"/>
    <row r="11" spans="1:7" s="10" customFormat="1" ht="14.1" customHeight="1" thickBot="1" x14ac:dyDescent="0.25">
      <c r="A11" s="160"/>
      <c r="B11" s="160"/>
      <c r="C11" s="160"/>
      <c r="D11" s="160"/>
      <c r="E11" s="160"/>
      <c r="F11" s="29"/>
      <c r="G11" s="29"/>
    </row>
    <row r="12" spans="1:7" s="10" customFormat="1" ht="24.95" customHeight="1" x14ac:dyDescent="0.2">
      <c r="A12" s="201" t="s">
        <v>44</v>
      </c>
      <c r="B12" s="201"/>
      <c r="C12" s="198" t="s">
        <v>43</v>
      </c>
      <c r="D12" s="198" t="s">
        <v>45</v>
      </c>
      <c r="E12" s="198" t="s">
        <v>8</v>
      </c>
      <c r="F12" s="198"/>
      <c r="G12" s="198"/>
    </row>
    <row r="13" spans="1:7" s="10" customFormat="1" ht="24.95" customHeight="1" thickBot="1" x14ac:dyDescent="0.25">
      <c r="A13" s="202"/>
      <c r="B13" s="202"/>
      <c r="C13" s="203"/>
      <c r="D13" s="203"/>
      <c r="E13" s="145">
        <v>1</v>
      </c>
      <c r="F13" s="145">
        <v>2</v>
      </c>
      <c r="G13" s="145">
        <v>3</v>
      </c>
    </row>
    <row r="14" spans="1:7" s="10" customFormat="1" ht="24.95" customHeight="1" x14ac:dyDescent="0.2">
      <c r="A14" s="198" t="s">
        <v>40</v>
      </c>
      <c r="B14" s="198"/>
      <c r="C14" s="146" t="s">
        <v>88</v>
      </c>
      <c r="D14" s="146" t="s">
        <v>88</v>
      </c>
      <c r="E14" s="147"/>
      <c r="F14" s="147"/>
      <c r="G14" s="147"/>
    </row>
    <row r="15" spans="1:7" s="10" customFormat="1" ht="24.95" customHeight="1" x14ac:dyDescent="0.2">
      <c r="A15" s="199" t="s">
        <v>47</v>
      </c>
      <c r="B15" s="199"/>
      <c r="C15" s="33" t="s">
        <v>103</v>
      </c>
      <c r="D15" s="33" t="s">
        <v>5</v>
      </c>
      <c r="E15" s="149"/>
      <c r="F15" s="149"/>
      <c r="G15" s="149"/>
    </row>
    <row r="16" spans="1:7" s="10" customFormat="1" ht="24.95" customHeight="1" x14ac:dyDescent="0.2">
      <c r="A16" s="199" t="s">
        <v>2</v>
      </c>
      <c r="B16" s="199"/>
      <c r="C16" s="148" t="s">
        <v>104</v>
      </c>
      <c r="D16" s="33" t="s">
        <v>5</v>
      </c>
      <c r="E16" s="149"/>
      <c r="F16" s="149"/>
      <c r="G16" s="149"/>
    </row>
    <row r="17" spans="1:7" s="10" customFormat="1" ht="24.95" customHeight="1" x14ac:dyDescent="0.2">
      <c r="A17" s="204" t="s">
        <v>41</v>
      </c>
      <c r="B17" s="204"/>
      <c r="C17" s="148" t="s">
        <v>105</v>
      </c>
      <c r="D17" s="33" t="s">
        <v>5</v>
      </c>
      <c r="E17" s="149"/>
      <c r="F17" s="149"/>
      <c r="G17" s="149"/>
    </row>
    <row r="18" spans="1:7" s="10" customFormat="1" ht="24.95" customHeight="1" x14ac:dyDescent="0.2">
      <c r="A18" s="199" t="s">
        <v>3</v>
      </c>
      <c r="B18" s="199"/>
      <c r="C18" s="148" t="s">
        <v>106</v>
      </c>
      <c r="D18" s="33" t="s">
        <v>5</v>
      </c>
      <c r="E18" s="150"/>
      <c r="F18" s="150"/>
      <c r="G18" s="150"/>
    </row>
    <row r="19" spans="1:7" s="10" customFormat="1" ht="24.95" customHeight="1" x14ac:dyDescent="0.2">
      <c r="A19" s="204" t="s">
        <v>6</v>
      </c>
      <c r="B19" s="204"/>
      <c r="C19" s="148" t="s">
        <v>107</v>
      </c>
      <c r="D19" s="33" t="s">
        <v>5</v>
      </c>
      <c r="E19" s="150"/>
      <c r="F19" s="150"/>
      <c r="G19" s="150"/>
    </row>
    <row r="20" spans="1:7" s="10" customFormat="1" ht="24.95" customHeight="1" thickBot="1" x14ac:dyDescent="0.25">
      <c r="A20" s="205" t="s">
        <v>7</v>
      </c>
      <c r="B20" s="205"/>
      <c r="C20" s="151" t="s">
        <v>42</v>
      </c>
      <c r="D20" s="54" t="s">
        <v>4</v>
      </c>
      <c r="E20" s="152"/>
      <c r="F20" s="152"/>
      <c r="G20" s="152"/>
    </row>
    <row r="21" spans="1:7" s="10" customFormat="1" ht="18" customHeight="1" x14ac:dyDescent="0.2">
      <c r="A21" s="25"/>
      <c r="B21" s="25"/>
      <c r="C21" s="25"/>
      <c r="D21" s="25"/>
      <c r="E21" s="25"/>
      <c r="F21" s="160"/>
      <c r="G21" s="160"/>
    </row>
    <row r="22" spans="1:7" s="10" customFormat="1" ht="18" customHeight="1" x14ac:dyDescent="0.2">
      <c r="A22" s="12" t="s">
        <v>137</v>
      </c>
      <c r="B22" s="25"/>
      <c r="C22" s="25"/>
      <c r="D22" s="25"/>
      <c r="E22" s="25"/>
      <c r="F22" s="160"/>
      <c r="G22" s="160"/>
    </row>
    <row r="23" spans="1:7" s="10" customFormat="1" ht="18" customHeight="1" x14ac:dyDescent="0.2">
      <c r="A23" s="206"/>
      <c r="B23" s="206"/>
      <c r="C23" s="206"/>
      <c r="D23" s="206"/>
      <c r="E23" s="206"/>
      <c r="F23" s="206"/>
      <c r="G23" s="206"/>
    </row>
    <row r="24" spans="1:7" s="10" customFormat="1" ht="18" customHeight="1" x14ac:dyDescent="0.2">
      <c r="A24" s="204"/>
      <c r="B24" s="204"/>
      <c r="C24" s="204"/>
      <c r="D24" s="204"/>
      <c r="E24" s="204"/>
      <c r="F24" s="204"/>
      <c r="G24" s="204"/>
    </row>
    <row r="25" spans="1:7" s="10" customFormat="1" ht="18" customHeight="1" x14ac:dyDescent="0.2">
      <c r="A25" s="204"/>
      <c r="B25" s="204"/>
      <c r="C25" s="204"/>
      <c r="D25" s="204"/>
      <c r="E25" s="204"/>
      <c r="F25" s="204"/>
      <c r="G25" s="204"/>
    </row>
    <row r="26" spans="1:7" s="10" customFormat="1" ht="18" customHeight="1" x14ac:dyDescent="0.2">
      <c r="A26" s="204"/>
      <c r="B26" s="204"/>
      <c r="C26" s="204"/>
      <c r="D26" s="204"/>
      <c r="E26" s="204"/>
      <c r="F26" s="204"/>
      <c r="G26" s="204"/>
    </row>
    <row r="27" spans="1:7" s="10" customFormat="1" ht="18" customHeight="1" x14ac:dyDescent="0.2">
      <c r="A27" s="204"/>
      <c r="B27" s="204"/>
      <c r="C27" s="204"/>
      <c r="D27" s="204"/>
      <c r="E27" s="204"/>
      <c r="F27" s="204"/>
      <c r="G27" s="204"/>
    </row>
    <row r="28" spans="1:7" s="10" customFormat="1" ht="18" customHeight="1" x14ac:dyDescent="0.2">
      <c r="A28" s="25"/>
      <c r="B28" s="25"/>
      <c r="C28" s="25"/>
      <c r="D28" s="25"/>
      <c r="E28" s="25"/>
      <c r="F28" s="160"/>
      <c r="G28" s="160"/>
    </row>
    <row r="29" spans="1:7" s="10" customFormat="1" ht="18" customHeight="1" x14ac:dyDescent="0.2">
      <c r="A29" s="25"/>
      <c r="B29" s="25"/>
      <c r="C29" s="25"/>
      <c r="D29" s="25"/>
      <c r="E29" s="25"/>
      <c r="F29" s="160"/>
      <c r="G29" s="160"/>
    </row>
    <row r="30" spans="1:7" s="10" customFormat="1" ht="18" customHeight="1" x14ac:dyDescent="0.2">
      <c r="A30" s="25"/>
      <c r="B30" s="25"/>
      <c r="C30" s="25"/>
      <c r="D30" s="25"/>
      <c r="E30" s="25"/>
      <c r="F30" s="160"/>
      <c r="G30" s="160"/>
    </row>
    <row r="31" spans="1:7" s="10" customFormat="1" ht="18" customHeight="1" x14ac:dyDescent="0.2">
      <c r="A31" s="200"/>
      <c r="B31" s="200"/>
      <c r="C31" s="200"/>
      <c r="D31" s="160"/>
      <c r="E31" s="160"/>
      <c r="F31" s="160"/>
      <c r="G31" s="160"/>
    </row>
    <row r="32" spans="1:7" s="10" customFormat="1" ht="18" customHeight="1" x14ac:dyDescent="0.2">
      <c r="A32" s="160"/>
      <c r="B32" s="11"/>
      <c r="C32" s="160"/>
      <c r="D32" s="32"/>
      <c r="E32" s="160"/>
      <c r="F32" s="32"/>
      <c r="G32" s="160"/>
    </row>
    <row r="33" spans="1:7" s="10" customFormat="1" ht="18" customHeight="1" x14ac:dyDescent="0.2">
      <c r="A33" s="160"/>
      <c r="B33" s="11"/>
      <c r="C33" s="160"/>
      <c r="D33" s="32"/>
      <c r="E33" s="160"/>
      <c r="F33" s="32"/>
      <c r="G33" s="160"/>
    </row>
    <row r="34" spans="1:7" s="10" customFormat="1" ht="18" customHeight="1" x14ac:dyDescent="0.2">
      <c r="B34" s="11"/>
      <c r="D34" s="32"/>
    </row>
    <row r="35" spans="1:7" s="10" customFormat="1" ht="18" customHeight="1" x14ac:dyDescent="0.2">
      <c r="B35" s="160"/>
      <c r="C35" s="160"/>
      <c r="D35" s="160"/>
    </row>
    <row r="36" spans="1:7" ht="18" customHeight="1" x14ac:dyDescent="0.2"/>
    <row r="37" spans="1:7" ht="18" customHeight="1" x14ac:dyDescent="0.2"/>
    <row r="38" spans="1:7" ht="18" customHeight="1" x14ac:dyDescent="0.2"/>
    <row r="39" spans="1:7" ht="18" customHeight="1" x14ac:dyDescent="0.2"/>
    <row r="40" spans="1:7" ht="18" customHeight="1" x14ac:dyDescent="0.2"/>
    <row r="41" spans="1:7" ht="18" customHeight="1" x14ac:dyDescent="0.2"/>
    <row r="42" spans="1:7" ht="18" customHeight="1" x14ac:dyDescent="0.2"/>
    <row r="43" spans="1:7" ht="18" customHeight="1" x14ac:dyDescent="0.2"/>
    <row r="44" spans="1:7" ht="18" customHeight="1" x14ac:dyDescent="0.2"/>
    <row r="45" spans="1:7" ht="18" customHeight="1" x14ac:dyDescent="0.2"/>
    <row r="46" spans="1:7" ht="18" customHeight="1" x14ac:dyDescent="0.2"/>
    <row r="47" spans="1:7" ht="18" customHeight="1" x14ac:dyDescent="0.2"/>
    <row r="48" spans="1:7" ht="18" customHeight="1" x14ac:dyDescent="0.2"/>
    <row r="49" ht="18" customHeight="1" x14ac:dyDescent="0.2"/>
    <row r="50" ht="18" customHeight="1" x14ac:dyDescent="0.2"/>
  </sheetData>
  <mergeCells count="24">
    <mergeCell ref="B6:C6"/>
    <mergeCell ref="B7:C7"/>
    <mergeCell ref="A1:G1"/>
    <mergeCell ref="A2:G2"/>
    <mergeCell ref="B4:C4"/>
    <mergeCell ref="B5:C5"/>
    <mergeCell ref="A31:C31"/>
    <mergeCell ref="A12:B13"/>
    <mergeCell ref="C12:C13"/>
    <mergeCell ref="D12:D13"/>
    <mergeCell ref="A17:B17"/>
    <mergeCell ref="A18:B18"/>
    <mergeCell ref="A19:B19"/>
    <mergeCell ref="A20:B20"/>
    <mergeCell ref="A23:G23"/>
    <mergeCell ref="A24:G24"/>
    <mergeCell ref="A25:G25"/>
    <mergeCell ref="A26:G26"/>
    <mergeCell ref="A27:G27"/>
    <mergeCell ref="C9:F9"/>
    <mergeCell ref="E12:G12"/>
    <mergeCell ref="A14:B14"/>
    <mergeCell ref="A15:B15"/>
    <mergeCell ref="A16:B16"/>
  </mergeCells>
  <phoneticPr fontId="6" type="noConversion"/>
  <printOptions horizontalCentered="1"/>
  <pageMargins left="0.5" right="0.5" top="0.5" bottom="0.5" header="0" footer="0"/>
  <pageSetup orientation="portrait" horizontalDpi="4294967292" verticalDpi="4294967292"/>
  <headerFooter>
    <oddFooter>&amp;L&amp;K00000014.333 Geotechnical Laboratory&amp;C&amp;K000000Revised 01/12&amp;R&amp;K000000Page __ of __</oddFooter>
  </headerFooter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autoPict="0" r:id="rId4">
            <anchor moveWithCells="1" sizeWithCells="1">
              <from>
                <xdr:col>5</xdr:col>
                <xdr:colOff>800100</xdr:colOff>
                <xdr:row>0</xdr:row>
                <xdr:rowOff>9525</xdr:rowOff>
              </from>
              <to>
                <xdr:col>6</xdr:col>
                <xdr:colOff>619125</xdr:colOff>
                <xdr:row>2</xdr:row>
                <xdr:rowOff>28575</xdr:rowOff>
              </to>
            </anchor>
          </objectPr>
        </oleObject>
      </mc:Choice>
      <mc:Fallback>
        <oleObject progId="Word.Picture.8" shapeId="1025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0"/>
  <sheetViews>
    <sheetView zoomScale="175" zoomScaleNormal="175" zoomScalePageLayoutView="175" workbookViewId="0">
      <selection activeCell="F12" sqref="F12"/>
    </sheetView>
  </sheetViews>
  <sheetFormatPr defaultColWidth="12" defaultRowHeight="19.7" customHeight="1" x14ac:dyDescent="0.2"/>
  <cols>
    <col min="1" max="16384" width="12" style="1"/>
  </cols>
  <sheetData>
    <row r="1" spans="1:7" s="13" customFormat="1" ht="18" customHeight="1" x14ac:dyDescent="0.2">
      <c r="A1" s="208" t="s">
        <v>61</v>
      </c>
      <c r="B1" s="208"/>
      <c r="C1" s="208"/>
      <c r="D1" s="208"/>
      <c r="E1" s="208"/>
      <c r="F1" s="208"/>
      <c r="G1" s="208"/>
    </row>
    <row r="2" spans="1:7" s="13" customFormat="1" ht="18" customHeight="1" x14ac:dyDescent="0.2">
      <c r="A2" s="209" t="s">
        <v>149</v>
      </c>
      <c r="B2" s="209"/>
      <c r="C2" s="209"/>
      <c r="D2" s="209"/>
      <c r="E2" s="209"/>
      <c r="F2" s="209"/>
      <c r="G2" s="209"/>
    </row>
    <row r="3" spans="1:7" s="13" customFormat="1" ht="18" customHeight="1" x14ac:dyDescent="0.2">
      <c r="A3" s="195"/>
      <c r="B3" s="195"/>
      <c r="C3" s="195"/>
      <c r="D3" s="195"/>
      <c r="E3" s="195"/>
      <c r="F3" s="195"/>
      <c r="G3" s="195"/>
    </row>
    <row r="4" spans="1:7" s="13" customFormat="1" ht="18" customHeight="1" x14ac:dyDescent="0.2">
      <c r="A4" s="14" t="s">
        <v>10</v>
      </c>
      <c r="B4" s="210"/>
      <c r="C4" s="210"/>
      <c r="D4" s="14" t="s">
        <v>84</v>
      </c>
      <c r="E4" s="58"/>
      <c r="F4" s="14" t="s">
        <v>14</v>
      </c>
      <c r="G4" s="20"/>
    </row>
    <row r="5" spans="1:7" s="13" customFormat="1" ht="18" customHeight="1" x14ac:dyDescent="0.2">
      <c r="A5" s="14" t="s">
        <v>31</v>
      </c>
      <c r="B5" s="207"/>
      <c r="C5" s="207"/>
      <c r="D5" s="14" t="s">
        <v>13</v>
      </c>
      <c r="E5" s="27"/>
      <c r="F5" s="14" t="s">
        <v>14</v>
      </c>
      <c r="G5" s="21"/>
    </row>
    <row r="6" spans="1:7" s="13" customFormat="1" ht="18" customHeight="1" x14ac:dyDescent="0.2">
      <c r="A6" s="14" t="s">
        <v>15</v>
      </c>
      <c r="B6" s="207"/>
      <c r="C6" s="207"/>
      <c r="D6" s="14" t="s">
        <v>11</v>
      </c>
      <c r="E6" s="27"/>
    </row>
    <row r="7" spans="1:7" s="13" customFormat="1" ht="18" customHeight="1" x14ac:dyDescent="0.2">
      <c r="A7" s="14" t="s">
        <v>12</v>
      </c>
      <c r="B7" s="207"/>
      <c r="C7" s="207"/>
      <c r="D7" s="14" t="s">
        <v>64</v>
      </c>
      <c r="E7" s="27"/>
    </row>
    <row r="8" spans="1:7" s="13" customFormat="1" ht="11.1" customHeight="1" x14ac:dyDescent="0.2">
      <c r="A8" s="14"/>
      <c r="B8" s="14"/>
    </row>
    <row r="9" spans="1:7" s="13" customFormat="1" ht="18" customHeight="1" x14ac:dyDescent="0.2">
      <c r="B9" s="14" t="s">
        <v>138</v>
      </c>
      <c r="C9" s="197"/>
      <c r="D9" s="197"/>
      <c r="E9" s="197"/>
      <c r="F9" s="197"/>
    </row>
    <row r="10" spans="1:7" ht="11.1" customHeight="1" x14ac:dyDescent="0.2"/>
    <row r="11" spans="1:7" ht="18" customHeight="1" x14ac:dyDescent="0.2">
      <c r="A11" s="153" t="s">
        <v>94</v>
      </c>
    </row>
    <row r="12" spans="1:7" s="13" customFormat="1" ht="18" customHeight="1" x14ac:dyDescent="0.2">
      <c r="D12" s="14" t="s">
        <v>50</v>
      </c>
      <c r="E12" s="28"/>
    </row>
    <row r="13" spans="1:7" s="13" customFormat="1" ht="18" customHeight="1" x14ac:dyDescent="0.2">
      <c r="D13" s="14" t="s">
        <v>51</v>
      </c>
      <c r="E13" s="27"/>
    </row>
    <row r="14" spans="1:7" s="13" customFormat="1" ht="18" customHeight="1" x14ac:dyDescent="0.2">
      <c r="D14" s="14" t="s">
        <v>52</v>
      </c>
      <c r="E14" s="27"/>
    </row>
    <row r="15" spans="1:7" s="13" customFormat="1" ht="11.1" customHeight="1" x14ac:dyDescent="0.2">
      <c r="D15" s="14"/>
      <c r="E15" s="16"/>
    </row>
    <row r="16" spans="1:7" s="13" customFormat="1" ht="18" customHeight="1" x14ac:dyDescent="0.2">
      <c r="A16" s="18" t="s">
        <v>53</v>
      </c>
      <c r="D16" s="14"/>
      <c r="E16" s="16"/>
    </row>
    <row r="17" spans="1:7" s="10" customFormat="1" ht="11.1" customHeight="1" thickBot="1" x14ac:dyDescent="0.25">
      <c r="A17" s="160"/>
      <c r="B17" s="160"/>
      <c r="C17" s="160"/>
      <c r="D17" s="160"/>
      <c r="E17" s="160"/>
      <c r="F17" s="29"/>
      <c r="G17" s="29"/>
    </row>
    <row r="18" spans="1:7" s="10" customFormat="1" ht="24.95" customHeight="1" x14ac:dyDescent="0.2">
      <c r="A18" s="201" t="s">
        <v>44</v>
      </c>
      <c r="B18" s="201"/>
      <c r="C18" s="198" t="s">
        <v>43</v>
      </c>
      <c r="D18" s="198" t="s">
        <v>45</v>
      </c>
      <c r="E18" s="198" t="s">
        <v>8</v>
      </c>
      <c r="F18" s="198"/>
      <c r="G18" s="198"/>
    </row>
    <row r="19" spans="1:7" s="10" customFormat="1" ht="24.95" customHeight="1" thickBot="1" x14ac:dyDescent="0.25">
      <c r="A19" s="202"/>
      <c r="B19" s="202"/>
      <c r="C19" s="203"/>
      <c r="D19" s="203"/>
      <c r="E19" s="145">
        <v>1</v>
      </c>
      <c r="F19" s="145">
        <v>2</v>
      </c>
      <c r="G19" s="145">
        <v>3</v>
      </c>
    </row>
    <row r="20" spans="1:7" s="10" customFormat="1" ht="21.95" customHeight="1" x14ac:dyDescent="0.2">
      <c r="A20" s="211" t="s">
        <v>141</v>
      </c>
      <c r="B20" s="211"/>
      <c r="C20" s="50" t="s">
        <v>54</v>
      </c>
      <c r="D20" s="146" t="s">
        <v>88</v>
      </c>
      <c r="E20" s="147"/>
      <c r="F20" s="147"/>
      <c r="G20" s="147"/>
    </row>
    <row r="21" spans="1:7" s="10" customFormat="1" ht="21.95" customHeight="1" x14ac:dyDescent="0.2">
      <c r="A21" s="212" t="s">
        <v>142</v>
      </c>
      <c r="B21" s="213"/>
      <c r="C21" s="33" t="s">
        <v>55</v>
      </c>
      <c r="D21" s="33" t="s">
        <v>5</v>
      </c>
      <c r="E21" s="149"/>
      <c r="F21" s="149"/>
      <c r="G21" s="149"/>
    </row>
    <row r="22" spans="1:7" s="10" customFormat="1" ht="21.95" customHeight="1" x14ac:dyDescent="0.2">
      <c r="A22" s="212" t="s">
        <v>143</v>
      </c>
      <c r="B22" s="213"/>
      <c r="C22" s="33" t="s">
        <v>56</v>
      </c>
      <c r="D22" s="33" t="s">
        <v>5</v>
      </c>
      <c r="E22" s="150"/>
      <c r="F22" s="150"/>
      <c r="G22" s="150"/>
    </row>
    <row r="23" spans="1:7" s="10" customFormat="1" ht="21.95" customHeight="1" x14ac:dyDescent="0.2">
      <c r="A23" s="212" t="s">
        <v>144</v>
      </c>
      <c r="B23" s="212"/>
      <c r="C23" s="148" t="s">
        <v>88</v>
      </c>
      <c r="D23" s="148" t="s">
        <v>88</v>
      </c>
      <c r="E23" s="149"/>
      <c r="F23" s="149"/>
      <c r="G23" s="149"/>
    </row>
    <row r="24" spans="1:7" s="10" customFormat="1" ht="21.95" customHeight="1" x14ac:dyDescent="0.2">
      <c r="A24" s="212" t="s">
        <v>145</v>
      </c>
      <c r="B24" s="213"/>
      <c r="C24" s="33" t="s">
        <v>57</v>
      </c>
      <c r="D24" s="33" t="s">
        <v>5</v>
      </c>
      <c r="E24" s="149"/>
      <c r="F24" s="149"/>
      <c r="G24" s="149"/>
    </row>
    <row r="25" spans="1:7" s="10" customFormat="1" ht="21.95" customHeight="1" x14ac:dyDescent="0.2">
      <c r="A25" s="212" t="s">
        <v>146</v>
      </c>
      <c r="B25" s="212"/>
      <c r="C25" s="33" t="s">
        <v>58</v>
      </c>
      <c r="D25" s="33" t="s">
        <v>5</v>
      </c>
      <c r="E25" s="149"/>
      <c r="F25" s="149"/>
      <c r="G25" s="149"/>
    </row>
    <row r="26" spans="1:7" s="10" customFormat="1" ht="21.95" customHeight="1" x14ac:dyDescent="0.2">
      <c r="A26" s="212" t="s">
        <v>147</v>
      </c>
      <c r="B26" s="212"/>
      <c r="C26" s="33" t="s">
        <v>59</v>
      </c>
      <c r="D26" s="33" t="s">
        <v>5</v>
      </c>
      <c r="E26" s="150"/>
      <c r="F26" s="150"/>
      <c r="G26" s="150"/>
    </row>
    <row r="27" spans="1:7" s="10" customFormat="1" ht="21.95" customHeight="1" x14ac:dyDescent="0.2">
      <c r="A27" s="212" t="s">
        <v>48</v>
      </c>
      <c r="B27" s="212"/>
      <c r="C27" s="33" t="s">
        <v>111</v>
      </c>
      <c r="D27" s="148" t="s">
        <v>88</v>
      </c>
      <c r="E27" s="149"/>
      <c r="F27" s="149"/>
      <c r="G27" s="149"/>
    </row>
    <row r="28" spans="1:7" s="10" customFormat="1" ht="21.95" customHeight="1" thickBot="1" x14ac:dyDescent="0.25">
      <c r="A28" s="214" t="s">
        <v>93</v>
      </c>
      <c r="B28" s="214"/>
      <c r="C28" s="54" t="s">
        <v>60</v>
      </c>
      <c r="D28" s="154" t="s">
        <v>88</v>
      </c>
      <c r="E28" s="152"/>
      <c r="F28" s="152"/>
      <c r="G28" s="152"/>
    </row>
    <row r="29" spans="1:7" s="10" customFormat="1" ht="11.1" customHeight="1" x14ac:dyDescent="0.2">
      <c r="A29" s="25"/>
      <c r="B29" s="25"/>
      <c r="C29" s="25"/>
      <c r="D29" s="31"/>
      <c r="E29" s="155"/>
      <c r="F29" s="155"/>
      <c r="G29" s="155"/>
    </row>
    <row r="30" spans="1:7" s="10" customFormat="1" ht="24.95" customHeight="1" x14ac:dyDescent="0.2">
      <c r="A30" s="25"/>
      <c r="B30" s="25"/>
      <c r="C30" s="25"/>
      <c r="D30" s="31"/>
      <c r="E30" s="155"/>
      <c r="F30" s="155"/>
      <c r="G30" s="155"/>
    </row>
    <row r="31" spans="1:7" s="10" customFormat="1" ht="24.95" customHeight="1" x14ac:dyDescent="0.2">
      <c r="A31" s="25"/>
      <c r="B31" s="25"/>
      <c r="C31" s="25"/>
      <c r="D31" s="31"/>
      <c r="E31" s="155"/>
      <c r="F31" s="155"/>
      <c r="G31" s="155"/>
    </row>
    <row r="32" spans="1:7" s="10" customFormat="1" ht="24.95" customHeight="1" x14ac:dyDescent="0.2">
      <c r="A32" s="25"/>
      <c r="B32" s="25"/>
      <c r="C32" s="25"/>
      <c r="D32" s="31"/>
      <c r="E32" s="155"/>
      <c r="F32" s="155"/>
      <c r="G32" s="155"/>
    </row>
    <row r="33" spans="1:7" s="10" customFormat="1" ht="24.95" customHeight="1" x14ac:dyDescent="0.2">
      <c r="A33" s="25"/>
      <c r="B33" s="25"/>
      <c r="C33" s="25"/>
      <c r="D33" s="31"/>
      <c r="E33" s="155"/>
      <c r="F33" s="155"/>
      <c r="G33" s="155"/>
    </row>
    <row r="34" spans="1:7" s="10" customFormat="1" ht="18" customHeight="1" x14ac:dyDescent="0.2">
      <c r="A34" s="12" t="s">
        <v>137</v>
      </c>
      <c r="B34" s="25"/>
      <c r="C34" s="25"/>
      <c r="D34" s="25"/>
      <c r="E34" s="25"/>
    </row>
    <row r="35" spans="1:7" s="10" customFormat="1" ht="18" customHeight="1" x14ac:dyDescent="0.2">
      <c r="A35" s="206"/>
      <c r="B35" s="206"/>
      <c r="C35" s="206"/>
      <c r="D35" s="206"/>
      <c r="E35" s="206"/>
      <c r="F35" s="206"/>
      <c r="G35" s="206"/>
    </row>
    <row r="36" spans="1:7" s="10" customFormat="1" ht="18" customHeight="1" x14ac:dyDescent="0.2">
      <c r="A36" s="204"/>
      <c r="B36" s="204"/>
      <c r="C36" s="204"/>
      <c r="D36" s="204"/>
      <c r="E36" s="204"/>
      <c r="F36" s="204"/>
      <c r="G36" s="204"/>
    </row>
    <row r="37" spans="1:7" s="10" customFormat="1" ht="18" customHeight="1" x14ac:dyDescent="0.2">
      <c r="A37" s="204"/>
      <c r="B37" s="204"/>
      <c r="C37" s="204"/>
      <c r="D37" s="204"/>
      <c r="E37" s="204"/>
      <c r="F37" s="204"/>
      <c r="G37" s="204"/>
    </row>
    <row r="38" spans="1:7" ht="24.95" customHeight="1" x14ac:dyDescent="0.2"/>
    <row r="39" spans="1:7" ht="24.95" customHeight="1" x14ac:dyDescent="0.2"/>
    <row r="40" spans="1:7" ht="24.95" customHeight="1" x14ac:dyDescent="0.2"/>
    <row r="41" spans="1:7" ht="24.95" customHeight="1" x14ac:dyDescent="0.2"/>
    <row r="42" spans="1:7" ht="18" customHeight="1" x14ac:dyDescent="0.2"/>
    <row r="43" spans="1:7" ht="18" customHeight="1" x14ac:dyDescent="0.2"/>
    <row r="44" spans="1:7" ht="18" customHeight="1" x14ac:dyDescent="0.2"/>
    <row r="45" spans="1:7" ht="18" customHeight="1" x14ac:dyDescent="0.2"/>
    <row r="46" spans="1:7" ht="18" customHeight="1" x14ac:dyDescent="0.2"/>
    <row r="47" spans="1:7" ht="18" customHeight="1" x14ac:dyDescent="0.2"/>
    <row r="48" spans="1:7" ht="18" customHeight="1" x14ac:dyDescent="0.2"/>
    <row r="49" ht="18" customHeight="1" x14ac:dyDescent="0.2"/>
    <row r="50" ht="18" customHeight="1" x14ac:dyDescent="0.2"/>
  </sheetData>
  <mergeCells count="23">
    <mergeCell ref="A36:G36"/>
    <mergeCell ref="A37:G37"/>
    <mergeCell ref="C9:F9"/>
    <mergeCell ref="E18:G18"/>
    <mergeCell ref="A20:B20"/>
    <mergeCell ref="A21:B21"/>
    <mergeCell ref="A22:B22"/>
    <mergeCell ref="A25:B25"/>
    <mergeCell ref="A26:B26"/>
    <mergeCell ref="A23:B23"/>
    <mergeCell ref="A35:G35"/>
    <mergeCell ref="A27:B27"/>
    <mergeCell ref="A24:B24"/>
    <mergeCell ref="A28:B28"/>
    <mergeCell ref="A1:G1"/>
    <mergeCell ref="A2:G2"/>
    <mergeCell ref="B4:C4"/>
    <mergeCell ref="B5:C5"/>
    <mergeCell ref="A18:B19"/>
    <mergeCell ref="C18:C19"/>
    <mergeCell ref="D18:D19"/>
    <mergeCell ref="B6:C6"/>
    <mergeCell ref="B7:C7"/>
  </mergeCells>
  <phoneticPr fontId="6" type="noConversion"/>
  <printOptions horizontalCentered="1"/>
  <pageMargins left="0.5" right="0.5" top="0.5" bottom="0.5" header="0" footer="0"/>
  <pageSetup orientation="portrait" horizontalDpi="4294967292" verticalDpi="4294967292"/>
  <headerFooter>
    <oddFooter>&amp;L&amp;K00000014.333 Geotechnical Laboratory&amp;C&amp;K000000Revised 01/12&amp;R&amp;K000000Page __ of __</oddFooter>
  </headerFooter>
  <drawing r:id="rId1"/>
  <legacyDrawing r:id="rId2"/>
  <oleObjects>
    <mc:AlternateContent xmlns:mc="http://schemas.openxmlformats.org/markup-compatibility/2006">
      <mc:Choice Requires="x14">
        <oleObject progId="Word.Picture.8" shapeId="47107" r:id="rId3">
          <objectPr defaultSize="0" autoPict="0" r:id="rId4">
            <anchor moveWithCells="1" sizeWithCells="1">
              <from>
                <xdr:col>5</xdr:col>
                <xdr:colOff>914400</xdr:colOff>
                <xdr:row>0</xdr:row>
                <xdr:rowOff>9525</xdr:rowOff>
              </from>
              <to>
                <xdr:col>6</xdr:col>
                <xdr:colOff>733425</xdr:colOff>
                <xdr:row>2</xdr:row>
                <xdr:rowOff>28575</xdr:rowOff>
              </to>
            </anchor>
          </objectPr>
        </oleObject>
      </mc:Choice>
      <mc:Fallback>
        <oleObject progId="Word.Picture.8" shapeId="47107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58"/>
  <sheetViews>
    <sheetView topLeftCell="A13" zoomScale="175" zoomScaleNormal="175" zoomScalePageLayoutView="175" workbookViewId="0">
      <selection activeCell="G20" sqref="G20"/>
    </sheetView>
  </sheetViews>
  <sheetFormatPr defaultColWidth="12" defaultRowHeight="19.7" customHeight="1" x14ac:dyDescent="0.2"/>
  <cols>
    <col min="1" max="16384" width="12" style="1"/>
  </cols>
  <sheetData>
    <row r="1" spans="1:7" s="13" customFormat="1" ht="18" customHeight="1" x14ac:dyDescent="0.2">
      <c r="A1" s="208" t="s">
        <v>9</v>
      </c>
      <c r="B1" s="208"/>
      <c r="C1" s="208"/>
      <c r="D1" s="208"/>
      <c r="E1" s="208"/>
      <c r="F1" s="208"/>
      <c r="G1" s="208"/>
    </row>
    <row r="2" spans="1:7" s="13" customFormat="1" ht="18" customHeight="1" x14ac:dyDescent="0.2">
      <c r="A2" s="209" t="s">
        <v>29</v>
      </c>
      <c r="B2" s="209"/>
      <c r="C2" s="209"/>
      <c r="D2" s="209"/>
      <c r="E2" s="209"/>
      <c r="F2" s="209"/>
      <c r="G2" s="209"/>
    </row>
    <row r="3" spans="1:7" s="13" customFormat="1" ht="18" customHeight="1" x14ac:dyDescent="0.2">
      <c r="A3" s="14" t="s">
        <v>10</v>
      </c>
      <c r="B3" s="215" t="s">
        <v>33</v>
      </c>
      <c r="C3" s="215"/>
      <c r="D3" s="14" t="s">
        <v>84</v>
      </c>
      <c r="E3" s="58" t="s">
        <v>36</v>
      </c>
      <c r="F3" s="14" t="s">
        <v>14</v>
      </c>
      <c r="G3" s="20">
        <v>37769</v>
      </c>
    </row>
    <row r="4" spans="1:7" s="13" customFormat="1" ht="18" customHeight="1" x14ac:dyDescent="0.2">
      <c r="A4" s="14" t="s">
        <v>31</v>
      </c>
      <c r="B4" s="216" t="s">
        <v>65</v>
      </c>
      <c r="C4" s="216"/>
      <c r="D4" s="14" t="s">
        <v>13</v>
      </c>
      <c r="E4" s="27" t="s">
        <v>37</v>
      </c>
      <c r="F4" s="14" t="s">
        <v>14</v>
      </c>
      <c r="G4" s="21">
        <v>38056</v>
      </c>
    </row>
    <row r="5" spans="1:7" s="13" customFormat="1" ht="18" customHeight="1" x14ac:dyDescent="0.2">
      <c r="A5" s="14" t="s">
        <v>15</v>
      </c>
      <c r="B5" s="216" t="s">
        <v>34</v>
      </c>
      <c r="C5" s="216"/>
      <c r="D5" s="14" t="s">
        <v>11</v>
      </c>
      <c r="E5" s="27">
        <v>1</v>
      </c>
    </row>
    <row r="6" spans="1:7" s="13" customFormat="1" ht="18" customHeight="1" x14ac:dyDescent="0.2">
      <c r="A6" s="14" t="s">
        <v>12</v>
      </c>
      <c r="B6" s="216" t="s">
        <v>35</v>
      </c>
      <c r="C6" s="216"/>
      <c r="D6" s="14" t="s">
        <v>64</v>
      </c>
      <c r="E6" s="27"/>
    </row>
    <row r="7" spans="1:7" s="13" customFormat="1" ht="11.1" customHeight="1" x14ac:dyDescent="0.2">
      <c r="A7" s="14"/>
      <c r="B7" s="14"/>
    </row>
    <row r="8" spans="1:7" s="13" customFormat="1" ht="18" customHeight="1" x14ac:dyDescent="0.2">
      <c r="C8" s="14" t="s">
        <v>138</v>
      </c>
      <c r="D8" s="197" t="s">
        <v>27</v>
      </c>
      <c r="E8" s="197"/>
      <c r="F8" s="197"/>
      <c r="G8" s="197"/>
    </row>
    <row r="9" spans="1:7" s="13" customFormat="1" ht="18" customHeight="1" x14ac:dyDescent="0.2">
      <c r="C9" s="14" t="s">
        <v>139</v>
      </c>
      <c r="D9" s="218"/>
      <c r="E9" s="218"/>
      <c r="F9" s="218"/>
      <c r="G9" s="218"/>
    </row>
    <row r="10" spans="1:7" ht="11.1" customHeight="1" x14ac:dyDescent="0.2"/>
    <row r="11" spans="1:7" s="13" customFormat="1" ht="15.95" customHeight="1" x14ac:dyDescent="0.2">
      <c r="B11" s="24" t="s">
        <v>85</v>
      </c>
      <c r="C11" s="59">
        <v>374</v>
      </c>
      <c r="D11" s="16"/>
      <c r="F11" s="24" t="s">
        <v>86</v>
      </c>
      <c r="G11" s="59">
        <v>623.20000000000005</v>
      </c>
    </row>
    <row r="12" spans="1:7" s="13" customFormat="1" ht="15.95" customHeight="1" x14ac:dyDescent="0.2">
      <c r="B12" s="24" t="s">
        <v>39</v>
      </c>
      <c r="C12" s="144">
        <f>G11-C11</f>
        <v>249.20000000000005</v>
      </c>
      <c r="D12" s="16"/>
    </row>
    <row r="13" spans="1:7" ht="11.1" customHeight="1" thickBot="1" x14ac:dyDescent="0.25"/>
    <row r="14" spans="1:7" s="2" customFormat="1" ht="36" customHeight="1" thickBot="1" x14ac:dyDescent="0.25">
      <c r="A14" s="4" t="s">
        <v>77</v>
      </c>
      <c r="B14" s="5" t="s">
        <v>78</v>
      </c>
      <c r="C14" s="6" t="s">
        <v>80</v>
      </c>
      <c r="D14" s="5" t="s">
        <v>79</v>
      </c>
      <c r="E14" s="5" t="s">
        <v>81</v>
      </c>
      <c r="F14" s="6" t="s">
        <v>82</v>
      </c>
      <c r="G14" s="7" t="s">
        <v>83</v>
      </c>
    </row>
    <row r="15" spans="1:7" ht="14.1" customHeight="1" x14ac:dyDescent="0.2">
      <c r="A15" s="60">
        <v>10</v>
      </c>
      <c r="B15" s="61">
        <v>2</v>
      </c>
      <c r="C15" s="61">
        <v>503.7</v>
      </c>
      <c r="D15" s="61">
        <v>503.7</v>
      </c>
      <c r="E15" s="66">
        <f t="shared" ref="E15:E21" si="0">D15-C15</f>
        <v>0</v>
      </c>
      <c r="F15" s="67">
        <f>(E15/C$12)*100</f>
        <v>0</v>
      </c>
      <c r="G15" s="74">
        <f>100-F15</f>
        <v>100</v>
      </c>
    </row>
    <row r="16" spans="1:7" ht="14.1" customHeight="1" x14ac:dyDescent="0.2">
      <c r="A16" s="62">
        <v>20</v>
      </c>
      <c r="B16" s="63">
        <v>0.85</v>
      </c>
      <c r="C16" s="63">
        <v>609.4</v>
      </c>
      <c r="D16" s="63">
        <v>611</v>
      </c>
      <c r="E16" s="68">
        <f t="shared" si="0"/>
        <v>1.6000000000000227</v>
      </c>
      <c r="F16" s="69">
        <f t="shared" ref="F16:F21" si="1">(E16/C$12)*100</f>
        <v>0.64205457463885329</v>
      </c>
      <c r="G16" s="75">
        <f t="shared" ref="G16:G20" si="2">G15-F16</f>
        <v>99.357945425361152</v>
      </c>
    </row>
    <row r="17" spans="1:8" ht="14.1" customHeight="1" x14ac:dyDescent="0.2">
      <c r="A17" s="62">
        <v>40</v>
      </c>
      <c r="B17" s="63">
        <v>0.42499999999999999</v>
      </c>
      <c r="C17" s="63">
        <v>463</v>
      </c>
      <c r="D17" s="63">
        <v>472.7</v>
      </c>
      <c r="E17" s="68">
        <f t="shared" si="0"/>
        <v>9.6999999999999886</v>
      </c>
      <c r="F17" s="69">
        <f t="shared" si="1"/>
        <v>3.8924558587479883</v>
      </c>
      <c r="G17" s="75">
        <f t="shared" si="2"/>
        <v>95.465489566613158</v>
      </c>
    </row>
    <row r="18" spans="1:8" ht="14.1" customHeight="1" x14ac:dyDescent="0.2">
      <c r="A18" s="62">
        <v>50</v>
      </c>
      <c r="B18" s="63">
        <v>0.35499999999999998</v>
      </c>
      <c r="C18" s="63">
        <v>446.7</v>
      </c>
      <c r="D18" s="63">
        <v>468.2</v>
      </c>
      <c r="E18" s="68">
        <f t="shared" si="0"/>
        <v>21.5</v>
      </c>
      <c r="F18" s="69">
        <f t="shared" si="1"/>
        <v>8.6276083467094686</v>
      </c>
      <c r="G18" s="75">
        <f t="shared" si="2"/>
        <v>86.837881219903693</v>
      </c>
    </row>
    <row r="19" spans="1:8" ht="14.1" customHeight="1" x14ac:dyDescent="0.2">
      <c r="A19" s="62">
        <v>100</v>
      </c>
      <c r="B19" s="63">
        <v>0.15</v>
      </c>
      <c r="C19" s="63">
        <v>422.2</v>
      </c>
      <c r="D19" s="63">
        <v>554.5</v>
      </c>
      <c r="E19" s="68">
        <f t="shared" si="0"/>
        <v>132.30000000000001</v>
      </c>
      <c r="F19" s="69">
        <f t="shared" si="1"/>
        <v>53.089887640449426</v>
      </c>
      <c r="G19" s="75">
        <f t="shared" si="2"/>
        <v>33.747993579454267</v>
      </c>
    </row>
    <row r="20" spans="1:8" ht="14.1" customHeight="1" x14ac:dyDescent="0.2">
      <c r="A20" s="62">
        <v>200</v>
      </c>
      <c r="B20" s="63">
        <v>7.4999999999999997E-2</v>
      </c>
      <c r="C20" s="63">
        <v>517.9</v>
      </c>
      <c r="D20" s="63">
        <v>534.29999999999995</v>
      </c>
      <c r="E20" s="68">
        <f t="shared" si="0"/>
        <v>16.399999999999977</v>
      </c>
      <c r="F20" s="69">
        <f t="shared" si="1"/>
        <v>6.5810593900481438</v>
      </c>
      <c r="G20" s="75">
        <f t="shared" si="2"/>
        <v>27.166934189406124</v>
      </c>
    </row>
    <row r="21" spans="1:8" ht="14.1" customHeight="1" thickBot="1" x14ac:dyDescent="0.25">
      <c r="A21" s="3" t="s">
        <v>87</v>
      </c>
      <c r="B21" s="65"/>
      <c r="C21" s="64">
        <v>441.3</v>
      </c>
      <c r="D21" s="64">
        <v>472.2</v>
      </c>
      <c r="E21" s="70">
        <f t="shared" si="0"/>
        <v>30.899999999999977</v>
      </c>
      <c r="F21" s="71">
        <f t="shared" si="1"/>
        <v>12.399678972712669</v>
      </c>
      <c r="G21" s="76">
        <v>0</v>
      </c>
    </row>
    <row r="22" spans="1:8" ht="14.1" customHeight="1" thickBot="1" x14ac:dyDescent="0.25">
      <c r="A22" s="19"/>
      <c r="B22" s="19"/>
      <c r="C22" s="19"/>
      <c r="D22" s="30" t="s">
        <v>32</v>
      </c>
      <c r="E22" s="72">
        <f>SUM(E15:E21)</f>
        <v>212.39999999999998</v>
      </c>
      <c r="F22" s="73">
        <f>SUM(F15:F21)</f>
        <v>85.232744783306543</v>
      </c>
      <c r="G22" s="29"/>
      <c r="H22" s="10"/>
    </row>
    <row r="23" spans="1:8" ht="14.1" customHeight="1" x14ac:dyDescent="0.2">
      <c r="A23" s="25"/>
      <c r="B23" s="25"/>
      <c r="C23" s="25"/>
      <c r="D23" s="25"/>
      <c r="E23" s="25"/>
      <c r="F23" s="10"/>
      <c r="G23" s="10"/>
    </row>
    <row r="24" spans="1:8" ht="14.1" customHeight="1" x14ac:dyDescent="0.2">
      <c r="A24" s="25"/>
      <c r="B24" s="25"/>
      <c r="C24" s="25"/>
      <c r="D24" s="25"/>
      <c r="E24" s="25"/>
      <c r="F24" s="10"/>
      <c r="G24" s="10"/>
    </row>
    <row r="25" spans="1:8" ht="14.1" customHeight="1" x14ac:dyDescent="0.2">
      <c r="A25" s="25"/>
      <c r="B25" s="25"/>
      <c r="C25" s="25"/>
      <c r="D25" s="25"/>
      <c r="E25" s="25"/>
      <c r="F25" s="10"/>
      <c r="G25" s="10"/>
    </row>
    <row r="26" spans="1:8" ht="14.1" customHeight="1" x14ac:dyDescent="0.2">
      <c r="A26" s="25" t="s">
        <v>66</v>
      </c>
      <c r="B26" s="25" t="s">
        <v>78</v>
      </c>
      <c r="C26" s="25" t="s">
        <v>131</v>
      </c>
      <c r="D26" s="25"/>
      <c r="E26" s="25"/>
      <c r="F26" s="10"/>
      <c r="G26" s="10"/>
    </row>
    <row r="27" spans="1:8" ht="14.1" customHeight="1" x14ac:dyDescent="0.2">
      <c r="A27" s="25"/>
      <c r="B27" s="25"/>
      <c r="C27" s="25"/>
      <c r="D27" s="25"/>
      <c r="E27" s="25"/>
      <c r="F27" s="10"/>
      <c r="G27" s="10"/>
    </row>
    <row r="28" spans="1:8" ht="14.1" customHeight="1" x14ac:dyDescent="0.2">
      <c r="A28" s="25">
        <v>4</v>
      </c>
      <c r="B28" s="25">
        <v>4.75</v>
      </c>
      <c r="C28" s="25">
        <v>100</v>
      </c>
      <c r="D28" s="25"/>
      <c r="E28" s="25"/>
      <c r="F28" s="10"/>
      <c r="G28" s="10"/>
    </row>
    <row r="29" spans="1:8" ht="14.1" customHeight="1" x14ac:dyDescent="0.2">
      <c r="A29" s="25">
        <v>10</v>
      </c>
      <c r="B29" s="25">
        <v>2</v>
      </c>
      <c r="C29" s="25">
        <v>100</v>
      </c>
      <c r="D29" s="25"/>
      <c r="E29" s="25"/>
      <c r="F29" s="10"/>
      <c r="G29" s="10"/>
    </row>
    <row r="30" spans="1:8" ht="14.1" customHeight="1" x14ac:dyDescent="0.2">
      <c r="A30" s="25">
        <v>40</v>
      </c>
      <c r="B30" s="25">
        <v>0.42499999999999999</v>
      </c>
      <c r="C30" s="25">
        <v>100</v>
      </c>
      <c r="D30" s="25"/>
      <c r="E30" s="25"/>
      <c r="F30" s="10"/>
      <c r="G30" s="10"/>
    </row>
    <row r="31" spans="1:8" ht="14.1" customHeight="1" x14ac:dyDescent="0.2">
      <c r="A31" s="25">
        <v>200</v>
      </c>
      <c r="B31" s="25">
        <v>7.4999999999999997E-2</v>
      </c>
      <c r="C31" s="25">
        <v>100</v>
      </c>
      <c r="D31" s="25"/>
      <c r="E31" s="25"/>
      <c r="F31" s="10"/>
      <c r="G31" s="10"/>
    </row>
    <row r="32" spans="1:8" ht="14.1" customHeight="1" x14ac:dyDescent="0.2">
      <c r="A32" s="25"/>
      <c r="B32" s="25"/>
      <c r="C32" s="25"/>
      <c r="D32" s="25"/>
      <c r="E32" s="25"/>
      <c r="F32" s="10"/>
      <c r="G32" s="10"/>
    </row>
    <row r="33" spans="1:7" ht="14.1" customHeight="1" x14ac:dyDescent="0.2">
      <c r="A33" s="25"/>
      <c r="B33" s="25"/>
      <c r="C33" s="25"/>
      <c r="D33" s="25"/>
      <c r="E33" s="25"/>
      <c r="F33" s="10"/>
      <c r="G33" s="10"/>
    </row>
    <row r="34" spans="1:7" ht="14.1" customHeight="1" x14ac:dyDescent="0.2">
      <c r="A34" s="25"/>
      <c r="B34" s="25"/>
      <c r="C34" s="25"/>
      <c r="D34" s="25"/>
      <c r="E34" s="25"/>
      <c r="F34" s="10"/>
      <c r="G34" s="10"/>
    </row>
    <row r="35" spans="1:7" ht="14.1" customHeight="1" x14ac:dyDescent="0.2">
      <c r="A35" s="25"/>
      <c r="B35" s="25"/>
      <c r="C35" s="25"/>
      <c r="D35" s="25"/>
      <c r="E35" s="25"/>
      <c r="F35" s="10"/>
      <c r="G35" s="10"/>
    </row>
    <row r="36" spans="1:7" ht="14.1" customHeight="1" x14ac:dyDescent="0.2">
      <c r="A36" s="25"/>
      <c r="B36" s="25"/>
      <c r="C36" s="25"/>
      <c r="D36" s="25"/>
      <c r="E36" s="25"/>
      <c r="F36" s="10"/>
      <c r="G36" s="10"/>
    </row>
    <row r="37" spans="1:7" ht="14.1" customHeight="1" x14ac:dyDescent="0.2">
      <c r="A37" s="25"/>
      <c r="B37" s="25"/>
      <c r="C37" s="25"/>
      <c r="D37" s="25"/>
      <c r="E37" s="25"/>
      <c r="F37" s="10"/>
      <c r="G37" s="10"/>
    </row>
    <row r="38" spans="1:7" ht="14.1" customHeight="1" x14ac:dyDescent="0.2">
      <c r="A38" s="25"/>
      <c r="B38" s="25"/>
      <c r="C38" s="25"/>
      <c r="D38" s="25"/>
      <c r="E38" s="25"/>
      <c r="F38" s="10"/>
      <c r="G38" s="10"/>
    </row>
    <row r="39" spans="1:7" ht="14.1" customHeight="1" x14ac:dyDescent="0.2">
      <c r="A39" s="25"/>
      <c r="B39" s="25"/>
      <c r="C39" s="25"/>
      <c r="D39" s="25"/>
      <c r="E39" s="25"/>
      <c r="F39" s="10"/>
      <c r="G39" s="10"/>
    </row>
    <row r="40" spans="1:7" ht="14.1" customHeight="1" x14ac:dyDescent="0.2">
      <c r="A40" s="25"/>
      <c r="B40" s="25"/>
      <c r="C40" s="25"/>
      <c r="D40" s="25"/>
      <c r="E40" s="25"/>
      <c r="F40" s="10"/>
      <c r="G40" s="10"/>
    </row>
    <row r="41" spans="1:7" ht="14.1" customHeight="1" x14ac:dyDescent="0.2">
      <c r="A41" s="25"/>
      <c r="B41" s="25"/>
      <c r="C41" s="25"/>
      <c r="D41" s="25"/>
      <c r="E41" s="25"/>
      <c r="F41" s="10"/>
      <c r="G41" s="10"/>
    </row>
    <row r="42" spans="1:7" ht="14.1" customHeight="1" x14ac:dyDescent="0.2">
      <c r="A42" s="25"/>
      <c r="B42" s="25"/>
      <c r="C42" s="25"/>
      <c r="D42" s="25"/>
      <c r="E42" s="25"/>
      <c r="F42" s="10"/>
      <c r="G42" s="10"/>
    </row>
    <row r="43" spans="1:7" ht="14.1" customHeight="1" x14ac:dyDescent="0.2">
      <c r="A43" s="217" t="s">
        <v>89</v>
      </c>
      <c r="B43" s="217"/>
      <c r="C43" s="217"/>
    </row>
    <row r="44" spans="1:7" ht="14.1" customHeight="1" x14ac:dyDescent="0.2">
      <c r="B44" s="9" t="s">
        <v>90</v>
      </c>
      <c r="C44" s="77">
        <v>0</v>
      </c>
      <c r="D44" s="26" t="s">
        <v>134</v>
      </c>
      <c r="E44" s="77" t="s">
        <v>38</v>
      </c>
      <c r="F44" s="26" t="s">
        <v>132</v>
      </c>
      <c r="G44" s="77" t="s">
        <v>38</v>
      </c>
    </row>
    <row r="45" spans="1:7" ht="14.1" customHeight="1" x14ac:dyDescent="0.2">
      <c r="B45" s="9" t="s">
        <v>91</v>
      </c>
      <c r="C45" s="78">
        <v>87.6</v>
      </c>
      <c r="D45" s="26" t="s">
        <v>135</v>
      </c>
      <c r="E45" s="78"/>
      <c r="F45" s="26" t="s">
        <v>133</v>
      </c>
      <c r="G45" s="78" t="s">
        <v>38</v>
      </c>
    </row>
    <row r="46" spans="1:7" ht="14.1" customHeight="1" x14ac:dyDescent="0.2">
      <c r="B46" s="9" t="s">
        <v>30</v>
      </c>
      <c r="C46" s="78">
        <v>12.4</v>
      </c>
      <c r="D46" s="26" t="s">
        <v>136</v>
      </c>
      <c r="E46" s="78"/>
    </row>
    <row r="47" spans="1:7" ht="14.1" customHeight="1" x14ac:dyDescent="0.2"/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</sheetData>
  <mergeCells count="9">
    <mergeCell ref="A1:G1"/>
    <mergeCell ref="A2:G2"/>
    <mergeCell ref="B3:C3"/>
    <mergeCell ref="B4:C4"/>
    <mergeCell ref="A43:C43"/>
    <mergeCell ref="B5:C5"/>
    <mergeCell ref="B6:C6"/>
    <mergeCell ref="D9:G9"/>
    <mergeCell ref="D8:G8"/>
  </mergeCells>
  <phoneticPr fontId="6" type="noConversion"/>
  <printOptions horizontalCentered="1"/>
  <pageMargins left="0.5" right="0.5" top="0.5" bottom="0.75" header="0" footer="0"/>
  <pageSetup scale="99" orientation="portrait" horizontalDpi="4294967292" verticalDpi="4294967292"/>
  <headerFooter>
    <oddFooter>&amp;L&amp;K000000_x000D__x000D_14.333 Geotechnical Laboratory&amp;C&amp;K000000_x000D__x000D_Revised 01/12&amp;R&amp;K000000_x000D__x000D___ of __</oddFooter>
  </headerFooter>
  <drawing r:id="rId1"/>
  <legacyDrawing r:id="rId2"/>
  <oleObjects>
    <mc:AlternateContent xmlns:mc="http://schemas.openxmlformats.org/markup-compatibility/2006">
      <mc:Choice Requires="x14">
        <oleObject progId="Word.Picture.8" shapeId="2049" r:id="rId3">
          <objectPr defaultSize="0" autoPict="0" r:id="rId4">
            <anchor moveWithCells="1" sizeWithCells="1">
              <from>
                <xdr:col>5</xdr:col>
                <xdr:colOff>419100</xdr:colOff>
                <xdr:row>0</xdr:row>
                <xdr:rowOff>0</xdr:rowOff>
              </from>
              <to>
                <xdr:col>6</xdr:col>
                <xdr:colOff>238125</xdr:colOff>
                <xdr:row>2</xdr:row>
                <xdr:rowOff>9525</xdr:rowOff>
              </to>
            </anchor>
          </objectPr>
        </oleObject>
      </mc:Choice>
      <mc:Fallback>
        <oleObject progId="Word.Picture.8" shapeId="2049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59"/>
  <sheetViews>
    <sheetView zoomScale="175" zoomScaleNormal="175" zoomScalePageLayoutView="175" workbookViewId="0">
      <selection activeCell="J5" sqref="J5"/>
    </sheetView>
  </sheetViews>
  <sheetFormatPr defaultColWidth="12" defaultRowHeight="19.7" customHeight="1" x14ac:dyDescent="0.2"/>
  <cols>
    <col min="1" max="16384" width="12" style="1"/>
  </cols>
  <sheetData>
    <row r="1" spans="1:7" s="13" customFormat="1" ht="18" customHeight="1" x14ac:dyDescent="0.2">
      <c r="A1" s="208" t="s">
        <v>9</v>
      </c>
      <c r="B1" s="208"/>
      <c r="C1" s="208"/>
      <c r="D1" s="208"/>
      <c r="E1" s="208"/>
      <c r="F1" s="208"/>
      <c r="G1" s="208"/>
    </row>
    <row r="2" spans="1:7" s="13" customFormat="1" ht="18" customHeight="1" x14ac:dyDescent="0.2">
      <c r="A2" s="209" t="s">
        <v>29</v>
      </c>
      <c r="B2" s="209"/>
      <c r="C2" s="209"/>
      <c r="D2" s="209"/>
      <c r="E2" s="209"/>
      <c r="F2" s="209"/>
      <c r="G2" s="209"/>
    </row>
    <row r="3" spans="1:7" s="13" customFormat="1" ht="18" customHeight="1" x14ac:dyDescent="0.2">
      <c r="A3" s="156" t="s">
        <v>10</v>
      </c>
      <c r="B3" s="215"/>
      <c r="C3" s="215"/>
      <c r="D3" s="156" t="s">
        <v>84</v>
      </c>
      <c r="E3" s="166"/>
      <c r="F3" s="156" t="s">
        <v>14</v>
      </c>
      <c r="G3" s="159"/>
    </row>
    <row r="4" spans="1:7" s="13" customFormat="1" ht="18" customHeight="1" x14ac:dyDescent="0.2">
      <c r="A4" s="156" t="s">
        <v>31</v>
      </c>
      <c r="B4" s="216"/>
      <c r="C4" s="216"/>
      <c r="D4" s="156" t="s">
        <v>13</v>
      </c>
      <c r="E4" s="162"/>
      <c r="F4" s="156" t="s">
        <v>14</v>
      </c>
      <c r="G4" s="21"/>
    </row>
    <row r="5" spans="1:7" s="13" customFormat="1" ht="18" customHeight="1" x14ac:dyDescent="0.2">
      <c r="A5" s="156" t="s">
        <v>15</v>
      </c>
      <c r="B5" s="216"/>
      <c r="C5" s="216"/>
      <c r="D5" s="156" t="s">
        <v>11</v>
      </c>
      <c r="E5" s="162"/>
    </row>
    <row r="6" spans="1:7" s="13" customFormat="1" ht="18" customHeight="1" x14ac:dyDescent="0.2">
      <c r="A6" s="156" t="s">
        <v>12</v>
      </c>
      <c r="B6" s="216"/>
      <c r="C6" s="216"/>
      <c r="D6" s="156" t="s">
        <v>64</v>
      </c>
      <c r="E6" s="162"/>
    </row>
    <row r="7" spans="1:7" s="13" customFormat="1" ht="11.1" customHeight="1" x14ac:dyDescent="0.2">
      <c r="A7" s="156"/>
      <c r="B7" s="156"/>
    </row>
    <row r="8" spans="1:7" s="13" customFormat="1" ht="18" customHeight="1" x14ac:dyDescent="0.2">
      <c r="C8" s="156" t="s">
        <v>138</v>
      </c>
      <c r="D8" s="197"/>
      <c r="E8" s="197"/>
      <c r="F8" s="197"/>
      <c r="G8" s="197"/>
    </row>
    <row r="9" spans="1:7" s="13" customFormat="1" ht="18" customHeight="1" x14ac:dyDescent="0.2">
      <c r="C9" s="156" t="s">
        <v>139</v>
      </c>
      <c r="D9" s="218"/>
      <c r="E9" s="218"/>
      <c r="F9" s="218"/>
      <c r="G9" s="218"/>
    </row>
    <row r="10" spans="1:7" ht="11.1" customHeight="1" x14ac:dyDescent="0.2"/>
    <row r="11" spans="1:7" s="13" customFormat="1" ht="15.95" customHeight="1" x14ac:dyDescent="0.2">
      <c r="B11" s="24" t="s">
        <v>85</v>
      </c>
      <c r="C11" s="59"/>
      <c r="D11" s="164"/>
      <c r="F11" s="24" t="s">
        <v>86</v>
      </c>
      <c r="G11" s="59"/>
    </row>
    <row r="12" spans="1:7" s="13" customFormat="1" ht="15.95" customHeight="1" x14ac:dyDescent="0.2">
      <c r="B12" s="24" t="s">
        <v>39</v>
      </c>
      <c r="C12" s="59"/>
      <c r="D12" s="164"/>
    </row>
    <row r="13" spans="1:7" ht="11.1" customHeight="1" thickBot="1" x14ac:dyDescent="0.25"/>
    <row r="14" spans="1:7" s="2" customFormat="1" ht="36" customHeight="1" thickBot="1" x14ac:dyDescent="0.25">
      <c r="A14" s="4" t="s">
        <v>77</v>
      </c>
      <c r="B14" s="5" t="s">
        <v>78</v>
      </c>
      <c r="C14" s="6" t="s">
        <v>80</v>
      </c>
      <c r="D14" s="5" t="s">
        <v>79</v>
      </c>
      <c r="E14" s="5" t="s">
        <v>81</v>
      </c>
      <c r="F14" s="6" t="s">
        <v>82</v>
      </c>
      <c r="G14" s="7" t="s">
        <v>83</v>
      </c>
    </row>
    <row r="15" spans="1:7" ht="14.1" customHeight="1" x14ac:dyDescent="0.2">
      <c r="A15" s="60"/>
      <c r="B15" s="61"/>
      <c r="C15" s="61"/>
      <c r="D15" s="61"/>
      <c r="E15" s="66"/>
      <c r="F15" s="67"/>
      <c r="G15" s="74"/>
    </row>
    <row r="16" spans="1:7" ht="14.1" customHeight="1" x14ac:dyDescent="0.2">
      <c r="A16" s="62"/>
      <c r="B16" s="63"/>
      <c r="C16" s="63"/>
      <c r="D16" s="63"/>
      <c r="E16" s="68"/>
      <c r="F16" s="69"/>
      <c r="G16" s="75"/>
    </row>
    <row r="17" spans="1:8" ht="14.1" customHeight="1" x14ac:dyDescent="0.2">
      <c r="A17" s="62"/>
      <c r="B17" s="63"/>
      <c r="C17" s="63"/>
      <c r="D17" s="63"/>
      <c r="E17" s="68"/>
      <c r="F17" s="69"/>
      <c r="G17" s="75"/>
    </row>
    <row r="18" spans="1:8" ht="14.1" customHeight="1" x14ac:dyDescent="0.2">
      <c r="A18" s="62"/>
      <c r="B18" s="63"/>
      <c r="C18" s="63"/>
      <c r="D18" s="63"/>
      <c r="E18" s="68"/>
      <c r="F18" s="69"/>
      <c r="G18" s="75"/>
    </row>
    <row r="19" spans="1:8" ht="14.1" customHeight="1" x14ac:dyDescent="0.2">
      <c r="A19" s="62"/>
      <c r="B19" s="63"/>
      <c r="C19" s="63"/>
      <c r="D19" s="63"/>
      <c r="E19" s="68"/>
      <c r="F19" s="69"/>
      <c r="G19" s="75"/>
    </row>
    <row r="20" spans="1:8" ht="14.1" customHeight="1" x14ac:dyDescent="0.2">
      <c r="A20" s="62"/>
      <c r="B20" s="63"/>
      <c r="C20" s="63"/>
      <c r="D20" s="63"/>
      <c r="E20" s="68"/>
      <c r="F20" s="69"/>
      <c r="G20" s="75"/>
    </row>
    <row r="21" spans="1:8" ht="14.1" customHeight="1" x14ac:dyDescent="0.2">
      <c r="A21" s="62"/>
      <c r="B21" s="63"/>
      <c r="C21" s="63"/>
      <c r="D21" s="63"/>
      <c r="E21" s="68"/>
      <c r="F21" s="69"/>
      <c r="G21" s="75"/>
    </row>
    <row r="22" spans="1:8" ht="14.1" customHeight="1" thickBot="1" x14ac:dyDescent="0.25">
      <c r="A22" s="3" t="s">
        <v>87</v>
      </c>
      <c r="B22" s="65"/>
      <c r="C22" s="64"/>
      <c r="D22" s="64"/>
      <c r="E22" s="70"/>
      <c r="F22" s="71"/>
      <c r="G22" s="76"/>
    </row>
    <row r="23" spans="1:8" ht="14.1" customHeight="1" thickBot="1" x14ac:dyDescent="0.25">
      <c r="A23" s="167"/>
      <c r="B23" s="167"/>
      <c r="C23" s="167"/>
      <c r="D23" s="30" t="s">
        <v>32</v>
      </c>
      <c r="E23" s="72"/>
      <c r="F23" s="73"/>
      <c r="G23" s="29"/>
      <c r="H23" s="160"/>
    </row>
    <row r="24" spans="1:8" ht="14.1" customHeight="1" x14ac:dyDescent="0.2">
      <c r="A24" s="158"/>
      <c r="B24" s="158"/>
      <c r="C24" s="158"/>
      <c r="D24" s="158"/>
      <c r="E24" s="158"/>
      <c r="F24" s="160"/>
      <c r="G24" s="160"/>
    </row>
    <row r="25" spans="1:8" ht="14.1" customHeight="1" x14ac:dyDescent="0.2">
      <c r="A25" s="158"/>
      <c r="B25" s="158"/>
      <c r="C25" s="158"/>
      <c r="D25" s="158"/>
      <c r="E25" s="158"/>
      <c r="F25" s="160"/>
      <c r="G25" s="160"/>
    </row>
    <row r="26" spans="1:8" ht="14.1" customHeight="1" x14ac:dyDescent="0.2">
      <c r="A26" s="158"/>
      <c r="B26" s="158"/>
      <c r="C26" s="158"/>
      <c r="D26" s="158"/>
      <c r="E26" s="158"/>
      <c r="F26" s="160"/>
      <c r="G26" s="160"/>
    </row>
    <row r="27" spans="1:8" ht="14.1" customHeight="1" x14ac:dyDescent="0.2">
      <c r="A27" s="158" t="s">
        <v>66</v>
      </c>
      <c r="B27" s="158" t="s">
        <v>78</v>
      </c>
      <c r="C27" s="158" t="s">
        <v>131</v>
      </c>
      <c r="D27" s="158"/>
      <c r="E27" s="158"/>
      <c r="F27" s="160"/>
      <c r="G27" s="160"/>
    </row>
    <row r="28" spans="1:8" ht="14.1" customHeight="1" x14ac:dyDescent="0.2">
      <c r="A28" s="158"/>
      <c r="B28" s="158"/>
      <c r="C28" s="158"/>
      <c r="D28" s="158"/>
      <c r="E28" s="158"/>
      <c r="F28" s="160"/>
      <c r="G28" s="160"/>
    </row>
    <row r="29" spans="1:8" ht="14.1" customHeight="1" x14ac:dyDescent="0.2">
      <c r="A29" s="158">
        <v>4</v>
      </c>
      <c r="B29" s="158">
        <v>4.75</v>
      </c>
      <c r="C29" s="158">
        <v>100</v>
      </c>
      <c r="D29" s="158"/>
      <c r="E29" s="158"/>
      <c r="F29" s="160"/>
      <c r="G29" s="160"/>
    </row>
    <row r="30" spans="1:8" ht="14.1" customHeight="1" x14ac:dyDescent="0.2">
      <c r="A30" s="158">
        <v>10</v>
      </c>
      <c r="B30" s="158">
        <v>2</v>
      </c>
      <c r="C30" s="158">
        <v>100</v>
      </c>
      <c r="D30" s="158"/>
      <c r="E30" s="158"/>
      <c r="F30" s="160"/>
      <c r="G30" s="160"/>
    </row>
    <row r="31" spans="1:8" ht="14.1" customHeight="1" x14ac:dyDescent="0.2">
      <c r="A31" s="158">
        <v>40</v>
      </c>
      <c r="B31" s="158">
        <v>0.42499999999999999</v>
      </c>
      <c r="C31" s="158">
        <v>100</v>
      </c>
      <c r="D31" s="158"/>
      <c r="E31" s="158"/>
      <c r="F31" s="160"/>
      <c r="G31" s="160"/>
    </row>
    <row r="32" spans="1:8" ht="14.1" customHeight="1" x14ac:dyDescent="0.2">
      <c r="A32" s="158">
        <v>200</v>
      </c>
      <c r="B32" s="158">
        <v>7.4999999999999997E-2</v>
      </c>
      <c r="C32" s="158">
        <v>100</v>
      </c>
      <c r="D32" s="158"/>
      <c r="E32" s="158"/>
      <c r="F32" s="160"/>
      <c r="G32" s="160"/>
    </row>
    <row r="33" spans="1:7" ht="14.1" customHeight="1" x14ac:dyDescent="0.2">
      <c r="A33" s="158"/>
      <c r="B33" s="158"/>
      <c r="C33" s="158"/>
      <c r="D33" s="158"/>
      <c r="E33" s="158"/>
      <c r="F33" s="160"/>
      <c r="G33" s="160"/>
    </row>
    <row r="34" spans="1:7" ht="14.1" customHeight="1" x14ac:dyDescent="0.2">
      <c r="A34" s="158"/>
      <c r="B34" s="158"/>
      <c r="C34" s="158"/>
      <c r="D34" s="158"/>
      <c r="E34" s="158"/>
      <c r="F34" s="160"/>
      <c r="G34" s="160"/>
    </row>
    <row r="35" spans="1:7" ht="14.1" customHeight="1" x14ac:dyDescent="0.2">
      <c r="A35" s="158"/>
      <c r="B35" s="158"/>
      <c r="C35" s="158"/>
      <c r="D35" s="158"/>
      <c r="E35" s="158"/>
      <c r="F35" s="160"/>
      <c r="G35" s="160"/>
    </row>
    <row r="36" spans="1:7" ht="14.1" customHeight="1" x14ac:dyDescent="0.2">
      <c r="A36" s="158"/>
      <c r="B36" s="158"/>
      <c r="C36" s="158"/>
      <c r="D36" s="158"/>
      <c r="E36" s="158"/>
      <c r="F36" s="160"/>
      <c r="G36" s="160"/>
    </row>
    <row r="37" spans="1:7" ht="14.1" customHeight="1" x14ac:dyDescent="0.2">
      <c r="A37" s="158"/>
      <c r="B37" s="158"/>
      <c r="C37" s="158"/>
      <c r="D37" s="158"/>
      <c r="E37" s="158"/>
      <c r="F37" s="160"/>
      <c r="G37" s="160"/>
    </row>
    <row r="38" spans="1:7" ht="14.1" customHeight="1" x14ac:dyDescent="0.2">
      <c r="A38" s="158"/>
      <c r="B38" s="158"/>
      <c r="C38" s="158"/>
      <c r="D38" s="158"/>
      <c r="E38" s="158"/>
      <c r="F38" s="160"/>
      <c r="G38" s="160"/>
    </row>
    <row r="39" spans="1:7" ht="14.1" customHeight="1" x14ac:dyDescent="0.2">
      <c r="A39" s="158"/>
      <c r="B39" s="158"/>
      <c r="C39" s="158"/>
      <c r="D39" s="158"/>
      <c r="E39" s="158"/>
      <c r="F39" s="160"/>
      <c r="G39" s="160"/>
    </row>
    <row r="40" spans="1:7" ht="14.1" customHeight="1" x14ac:dyDescent="0.2">
      <c r="A40" s="158"/>
      <c r="B40" s="158"/>
      <c r="C40" s="158"/>
      <c r="D40" s="158"/>
      <c r="E40" s="158"/>
      <c r="F40" s="160"/>
      <c r="G40" s="160"/>
    </row>
    <row r="41" spans="1:7" ht="14.1" customHeight="1" x14ac:dyDescent="0.2">
      <c r="A41" s="158"/>
      <c r="B41" s="158"/>
      <c r="C41" s="158"/>
      <c r="D41" s="158"/>
      <c r="E41" s="158"/>
      <c r="F41" s="160"/>
      <c r="G41" s="160"/>
    </row>
    <row r="42" spans="1:7" ht="14.1" customHeight="1" x14ac:dyDescent="0.2">
      <c r="A42" s="158"/>
      <c r="B42" s="158"/>
      <c r="C42" s="158"/>
      <c r="D42" s="158"/>
      <c r="E42" s="158"/>
      <c r="F42" s="160"/>
      <c r="G42" s="160"/>
    </row>
    <row r="43" spans="1:7" ht="14.1" customHeight="1" x14ac:dyDescent="0.2">
      <c r="A43" s="158"/>
      <c r="B43" s="158"/>
      <c r="C43" s="158"/>
      <c r="D43" s="158"/>
      <c r="E43" s="158"/>
      <c r="F43" s="160"/>
      <c r="G43" s="160"/>
    </row>
    <row r="44" spans="1:7" ht="14.1" customHeight="1" x14ac:dyDescent="0.2">
      <c r="A44" s="217" t="s">
        <v>89</v>
      </c>
      <c r="B44" s="217"/>
      <c r="C44" s="217"/>
    </row>
    <row r="45" spans="1:7" ht="14.1" customHeight="1" x14ac:dyDescent="0.2">
      <c r="B45" s="9" t="s">
        <v>90</v>
      </c>
      <c r="C45" s="77"/>
      <c r="D45" s="26" t="s">
        <v>134</v>
      </c>
      <c r="E45" s="77"/>
      <c r="F45" s="26" t="s">
        <v>132</v>
      </c>
      <c r="G45" s="77"/>
    </row>
    <row r="46" spans="1:7" ht="14.1" customHeight="1" x14ac:dyDescent="0.2">
      <c r="B46" s="9" t="s">
        <v>91</v>
      </c>
      <c r="C46" s="78"/>
      <c r="D46" s="26" t="s">
        <v>135</v>
      </c>
      <c r="E46" s="78"/>
      <c r="F46" s="26" t="s">
        <v>133</v>
      </c>
      <c r="G46" s="78"/>
    </row>
    <row r="47" spans="1:7" ht="14.1" customHeight="1" x14ac:dyDescent="0.2">
      <c r="B47" s="9" t="s">
        <v>30</v>
      </c>
      <c r="C47" s="78"/>
      <c r="D47" s="26" t="s">
        <v>136</v>
      </c>
      <c r="E47" s="78"/>
    </row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</sheetData>
  <mergeCells count="9">
    <mergeCell ref="D8:G8"/>
    <mergeCell ref="D9:G9"/>
    <mergeCell ref="A44:C44"/>
    <mergeCell ref="A1:G1"/>
    <mergeCell ref="A2:G2"/>
    <mergeCell ref="B3:C3"/>
    <mergeCell ref="B4:C4"/>
    <mergeCell ref="B5:C5"/>
    <mergeCell ref="B6:C6"/>
  </mergeCells>
  <phoneticPr fontId="6" type="noConversion"/>
  <printOptions horizontalCentered="1"/>
  <pageMargins left="0.5" right="0.5" top="0.5" bottom="0.75" header="0" footer="0"/>
  <pageSetup scale="99" orientation="portrait" horizontalDpi="4294967292" verticalDpi="4294967292"/>
  <headerFooter>
    <oddFooter>&amp;L&amp;K000000_x000D__x000D_14.333 Geotechnical Laboratory&amp;C&amp;K000000_x000D__x000D_Revised 01/12&amp;R&amp;K000000_x000D__x000D___ of __</oddFooter>
  </headerFooter>
  <drawing r:id="rId1"/>
  <legacyDrawing r:id="rId2"/>
  <oleObjects>
    <mc:AlternateContent xmlns:mc="http://schemas.openxmlformats.org/markup-compatibility/2006">
      <mc:Choice Requires="x14">
        <oleObject progId="Word.Picture.8" shapeId="49153" r:id="rId3">
          <objectPr defaultSize="0" autoPict="0" r:id="rId4">
            <anchor moveWithCells="1" sizeWithCells="1">
              <from>
                <xdr:col>5</xdr:col>
                <xdr:colOff>523875</xdr:colOff>
                <xdr:row>0</xdr:row>
                <xdr:rowOff>0</xdr:rowOff>
              </from>
              <to>
                <xdr:col>6</xdr:col>
                <xdr:colOff>342900</xdr:colOff>
                <xdr:row>2</xdr:row>
                <xdr:rowOff>9525</xdr:rowOff>
              </to>
            </anchor>
          </objectPr>
        </oleObject>
      </mc:Choice>
      <mc:Fallback>
        <oleObject progId="Word.Picture.8" shapeId="49153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2"/>
  <sheetViews>
    <sheetView zoomScale="175" zoomScaleNormal="175" zoomScalePageLayoutView="175" workbookViewId="0">
      <selection activeCell="I5" sqref="I5"/>
    </sheetView>
  </sheetViews>
  <sheetFormatPr defaultColWidth="12" defaultRowHeight="19.7" customHeight="1" x14ac:dyDescent="0.2"/>
  <cols>
    <col min="1" max="16384" width="12" style="1"/>
  </cols>
  <sheetData>
    <row r="1" spans="1:7" s="13" customFormat="1" ht="18" customHeight="1" x14ac:dyDescent="0.2">
      <c r="A1" s="208" t="s">
        <v>16</v>
      </c>
      <c r="B1" s="208"/>
      <c r="C1" s="208"/>
      <c r="D1" s="208"/>
      <c r="E1" s="208"/>
      <c r="F1" s="208"/>
      <c r="G1" s="208"/>
    </row>
    <row r="2" spans="1:7" s="13" customFormat="1" ht="18" customHeight="1" x14ac:dyDescent="0.2">
      <c r="A2" s="209" t="s">
        <v>150</v>
      </c>
      <c r="B2" s="209"/>
      <c r="C2" s="209"/>
      <c r="D2" s="209"/>
      <c r="E2" s="209"/>
      <c r="F2" s="209"/>
      <c r="G2" s="209"/>
    </row>
    <row r="3" spans="1:7" s="13" customFormat="1" ht="18" customHeight="1" x14ac:dyDescent="0.2">
      <c r="A3" s="195"/>
      <c r="B3" s="195"/>
      <c r="C3" s="195"/>
      <c r="D3" s="195"/>
      <c r="E3" s="195"/>
      <c r="F3" s="195"/>
      <c r="G3" s="195"/>
    </row>
    <row r="4" spans="1:7" s="13" customFormat="1" ht="18" customHeight="1" x14ac:dyDescent="0.2">
      <c r="A4" s="173" t="s">
        <v>10</v>
      </c>
      <c r="B4" s="215"/>
      <c r="C4" s="215"/>
      <c r="D4" s="173" t="s">
        <v>84</v>
      </c>
      <c r="E4" s="174"/>
      <c r="F4" s="173" t="s">
        <v>14</v>
      </c>
      <c r="G4" s="170"/>
    </row>
    <row r="5" spans="1:7" s="13" customFormat="1" ht="18" customHeight="1" x14ac:dyDescent="0.2">
      <c r="A5" s="173" t="s">
        <v>31</v>
      </c>
      <c r="B5" s="216"/>
      <c r="C5" s="216"/>
      <c r="D5" s="173" t="s">
        <v>13</v>
      </c>
      <c r="E5" s="168"/>
      <c r="F5" s="173" t="s">
        <v>14</v>
      </c>
      <c r="G5" s="21"/>
    </row>
    <row r="6" spans="1:7" s="13" customFormat="1" ht="18" customHeight="1" x14ac:dyDescent="0.2">
      <c r="A6" s="173" t="s">
        <v>15</v>
      </c>
      <c r="B6" s="216"/>
      <c r="C6" s="216"/>
      <c r="D6" s="173" t="s">
        <v>11</v>
      </c>
      <c r="E6" s="168"/>
    </row>
    <row r="7" spans="1:7" s="13" customFormat="1" ht="18" customHeight="1" x14ac:dyDescent="0.2">
      <c r="A7" s="173" t="s">
        <v>12</v>
      </c>
      <c r="B7" s="216"/>
      <c r="C7" s="216"/>
      <c r="D7" s="173" t="s">
        <v>64</v>
      </c>
      <c r="E7" s="168"/>
    </row>
    <row r="8" spans="1:7" s="13" customFormat="1" ht="15.95" customHeight="1" x14ac:dyDescent="0.2">
      <c r="A8" s="173"/>
      <c r="B8" s="173"/>
    </row>
    <row r="9" spans="1:7" s="13" customFormat="1" ht="15.95" customHeight="1" x14ac:dyDescent="0.2">
      <c r="C9" s="173" t="s">
        <v>138</v>
      </c>
      <c r="D9" s="197"/>
      <c r="E9" s="197"/>
      <c r="F9" s="197"/>
      <c r="G9" s="197"/>
    </row>
    <row r="10" spans="1:7" s="13" customFormat="1" ht="15.95" customHeight="1" x14ac:dyDescent="0.2">
      <c r="C10" s="173" t="s">
        <v>139</v>
      </c>
      <c r="D10" s="218"/>
      <c r="E10" s="218"/>
      <c r="F10" s="218"/>
      <c r="G10" s="218"/>
    </row>
    <row r="11" spans="1:7" ht="15.95" customHeight="1" x14ac:dyDescent="0.2"/>
    <row r="12" spans="1:7" ht="15.95" customHeight="1" x14ac:dyDescent="0.2">
      <c r="A12" s="177" t="s">
        <v>19</v>
      </c>
    </row>
    <row r="13" spans="1:7" ht="15.95" customHeight="1" x14ac:dyDescent="0.2"/>
    <row r="14" spans="1:7" s="13" customFormat="1" ht="15.95" customHeight="1" x14ac:dyDescent="0.2">
      <c r="C14" s="24" t="s">
        <v>85</v>
      </c>
      <c r="D14" s="59"/>
    </row>
    <row r="15" spans="1:7" s="13" customFormat="1" ht="15.95" customHeight="1" x14ac:dyDescent="0.2">
      <c r="C15" s="24" t="s">
        <v>17</v>
      </c>
      <c r="D15" s="59"/>
      <c r="F15" s="24"/>
      <c r="G15" s="175"/>
    </row>
    <row r="16" spans="1:7" s="13" customFormat="1" ht="15.95" customHeight="1" x14ac:dyDescent="0.2">
      <c r="C16" s="24" t="s">
        <v>18</v>
      </c>
      <c r="D16" s="59"/>
      <c r="E16" s="176" t="s">
        <v>20</v>
      </c>
      <c r="F16" s="24"/>
      <c r="G16" s="175"/>
    </row>
    <row r="17" spans="1:7" s="13" customFormat="1" ht="15.95" customHeight="1" x14ac:dyDescent="0.2">
      <c r="B17" s="24"/>
      <c r="D17" s="175"/>
      <c r="F17" s="24"/>
      <c r="G17" s="175"/>
    </row>
    <row r="18" spans="1:7" s="13" customFormat="1" ht="15.95" customHeight="1" x14ac:dyDescent="0.2">
      <c r="B18" s="24"/>
      <c r="D18" s="175"/>
      <c r="F18" s="24"/>
      <c r="G18" s="175"/>
    </row>
    <row r="19" spans="1:7" s="13" customFormat="1" ht="15.95" customHeight="1" x14ac:dyDescent="0.2">
      <c r="A19" s="177" t="s">
        <v>46</v>
      </c>
      <c r="B19" s="1"/>
      <c r="C19" s="1"/>
      <c r="D19" s="175"/>
      <c r="F19" s="24"/>
      <c r="G19" s="175"/>
    </row>
    <row r="20" spans="1:7" s="13" customFormat="1" ht="15.95" customHeight="1" x14ac:dyDescent="0.2">
      <c r="D20" s="172"/>
    </row>
    <row r="21" spans="1:7" ht="15.95" customHeight="1" x14ac:dyDescent="0.2">
      <c r="A21" s="171"/>
      <c r="B21" s="171"/>
      <c r="C21" s="24" t="s">
        <v>85</v>
      </c>
      <c r="D21" s="59"/>
      <c r="E21" s="171"/>
      <c r="F21" s="169"/>
      <c r="G21" s="169"/>
    </row>
    <row r="22" spans="1:7" ht="15.95" customHeight="1" x14ac:dyDescent="0.2">
      <c r="C22" s="24" t="s">
        <v>17</v>
      </c>
      <c r="D22" s="59"/>
    </row>
    <row r="23" spans="1:7" ht="15.95" customHeight="1" x14ac:dyDescent="0.2">
      <c r="C23" s="24" t="s">
        <v>18</v>
      </c>
      <c r="D23" s="59"/>
      <c r="E23" s="176" t="s">
        <v>21</v>
      </c>
    </row>
    <row r="24" spans="1:7" ht="15.95" customHeight="1" x14ac:dyDescent="0.2"/>
    <row r="25" spans="1:7" ht="15.95" customHeight="1" x14ac:dyDescent="0.2"/>
    <row r="26" spans="1:7" ht="15.95" customHeight="1" x14ac:dyDescent="0.2"/>
    <row r="27" spans="1:7" ht="15.95" customHeight="1" x14ac:dyDescent="0.2"/>
    <row r="28" spans="1:7" ht="15.95" customHeight="1" x14ac:dyDescent="0.2"/>
    <row r="29" spans="1:7" ht="15.95" customHeight="1" x14ac:dyDescent="0.2">
      <c r="C29" s="178" t="s">
        <v>22</v>
      </c>
      <c r="D29" s="59"/>
    </row>
    <row r="30" spans="1:7" ht="15.95" customHeight="1" x14ac:dyDescent="0.2"/>
    <row r="31" spans="1:7" ht="15.95" customHeight="1" x14ac:dyDescent="0.2"/>
    <row r="32" spans="1:7" ht="15.95" customHeight="1" x14ac:dyDescent="0.2"/>
    <row r="33" ht="15.95" customHeight="1" x14ac:dyDescent="0.2"/>
    <row r="34" ht="15.95" customHeight="1" x14ac:dyDescent="0.2"/>
    <row r="35" ht="15.95" customHeight="1" x14ac:dyDescent="0.2"/>
    <row r="36" ht="15.95" customHeight="1" x14ac:dyDescent="0.2"/>
    <row r="37" ht="15.95" customHeight="1" x14ac:dyDescent="0.2"/>
    <row r="38" ht="15.95" customHeight="1" x14ac:dyDescent="0.2"/>
    <row r="39" ht="15.95" customHeight="1" x14ac:dyDescent="0.2"/>
    <row r="40" ht="15.95" customHeight="1" x14ac:dyDescent="0.2"/>
    <row r="41" ht="15.95" customHeight="1" x14ac:dyDescent="0.2"/>
    <row r="42" ht="15.95" customHeight="1" x14ac:dyDescent="0.2"/>
    <row r="43" ht="15.95" customHeight="1" x14ac:dyDescent="0.2"/>
    <row r="44" ht="15.95" customHeight="1" x14ac:dyDescent="0.2"/>
    <row r="45" ht="15.95" customHeight="1" x14ac:dyDescent="0.2"/>
    <row r="46" ht="15.95" customHeight="1" x14ac:dyDescent="0.2"/>
    <row r="47" ht="15.95" customHeight="1" x14ac:dyDescent="0.2"/>
    <row r="48" ht="15.95" customHeight="1" x14ac:dyDescent="0.2"/>
    <row r="49" ht="15.95" customHeight="1" x14ac:dyDescent="0.2"/>
    <row r="50" ht="15.95" customHeight="1" x14ac:dyDescent="0.2"/>
    <row r="51" ht="15.95" customHeight="1" x14ac:dyDescent="0.2"/>
    <row r="52" ht="15.95" customHeight="1" x14ac:dyDescent="0.2"/>
  </sheetData>
  <mergeCells count="8">
    <mergeCell ref="D9:G9"/>
    <mergeCell ref="D10:G10"/>
    <mergeCell ref="A1:G1"/>
    <mergeCell ref="A2:G2"/>
    <mergeCell ref="B4:C4"/>
    <mergeCell ref="B5:C5"/>
    <mergeCell ref="B6:C6"/>
    <mergeCell ref="B7:C7"/>
  </mergeCells>
  <phoneticPr fontId="6" type="noConversion"/>
  <printOptions horizontalCentered="1"/>
  <pageMargins left="0.5" right="0.5" top="0.5" bottom="0.75" header="0" footer="0"/>
  <pageSetup orientation="portrait" horizontalDpi="4294967292" verticalDpi="4294967292"/>
  <headerFooter>
    <oddFooter>&amp;L&amp;K000000_x000D__x000D_14.333 Geotechnical Laboratory&amp;C&amp;K000000_x000D__x000D_Revised 01/12&amp;R&amp;K000000_x000D__x000D___ of __</oddFooter>
  </headerFooter>
  <drawing r:id="rId1"/>
  <legacyDrawing r:id="rId2"/>
  <oleObjects>
    <mc:AlternateContent xmlns:mc="http://schemas.openxmlformats.org/markup-compatibility/2006">
      <mc:Choice Requires="x14">
        <oleObject progId="Equation.3" shapeId="48129" r:id="rId3">
          <objectPr defaultSize="0" r:id="rId4">
            <anchor moveWithCells="1">
              <from>
                <xdr:col>0</xdr:col>
                <xdr:colOff>504825</xdr:colOff>
                <xdr:row>24</xdr:row>
                <xdr:rowOff>28575</xdr:rowOff>
              </from>
              <to>
                <xdr:col>6</xdr:col>
                <xdr:colOff>542925</xdr:colOff>
                <xdr:row>26</xdr:row>
                <xdr:rowOff>47625</xdr:rowOff>
              </to>
            </anchor>
          </objectPr>
        </oleObject>
      </mc:Choice>
      <mc:Fallback>
        <oleObject progId="Equation.3" shapeId="48129" r:id="rId3"/>
      </mc:Fallback>
    </mc:AlternateContent>
    <mc:AlternateContent xmlns:mc="http://schemas.openxmlformats.org/markup-compatibility/2006">
      <mc:Choice Requires="x14">
        <oleObject progId="Word.Picture.8" shapeId="48131" r:id="rId5">
          <objectPr defaultSize="0" autoPict="0" r:id="rId6">
            <anchor moveWithCells="1" sizeWithCells="1">
              <from>
                <xdr:col>5</xdr:col>
                <xdr:colOff>276225</xdr:colOff>
                <xdr:row>0</xdr:row>
                <xdr:rowOff>0</xdr:rowOff>
              </from>
              <to>
                <xdr:col>6</xdr:col>
                <xdr:colOff>104775</xdr:colOff>
                <xdr:row>2</xdr:row>
                <xdr:rowOff>9525</xdr:rowOff>
              </to>
            </anchor>
          </objectPr>
        </oleObject>
      </mc:Choice>
      <mc:Fallback>
        <oleObject progId="Word.Picture.8" shapeId="48131" r:id="rId5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61"/>
  <sheetViews>
    <sheetView zoomScale="175" zoomScaleNormal="175" zoomScalePageLayoutView="175" workbookViewId="0">
      <selection activeCell="N3" sqref="N3"/>
    </sheetView>
  </sheetViews>
  <sheetFormatPr defaultColWidth="6.5703125" defaultRowHeight="15.95" customHeight="1" x14ac:dyDescent="0.2"/>
  <cols>
    <col min="1" max="4" width="6.85546875" style="13" bestFit="1" customWidth="1"/>
    <col min="5" max="5" width="7.42578125" style="13" bestFit="1" customWidth="1"/>
    <col min="6" max="6" width="9.140625" style="13" bestFit="1" customWidth="1"/>
    <col min="7" max="7" width="6.85546875" style="13" bestFit="1" customWidth="1"/>
    <col min="8" max="9" width="7.42578125" style="13" customWidth="1"/>
    <col min="10" max="13" width="6.85546875" style="13" bestFit="1" customWidth="1"/>
    <col min="14" max="16384" width="6.5703125" style="13"/>
  </cols>
  <sheetData>
    <row r="1" spans="1:15" ht="18" customHeight="1" x14ac:dyDescent="0.2">
      <c r="A1" s="208" t="s">
        <v>127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5" s="22" customFormat="1" ht="18" customHeight="1" x14ac:dyDescent="0.2">
      <c r="A2" s="209" t="s">
        <v>29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61"/>
      <c r="O2" s="161"/>
    </row>
    <row r="3" spans="1:15" ht="14.1" customHeight="1" x14ac:dyDescent="0.2">
      <c r="B3" s="14" t="s">
        <v>10</v>
      </c>
      <c r="C3" s="210"/>
      <c r="D3" s="210"/>
      <c r="E3" s="210"/>
      <c r="F3" s="210"/>
      <c r="H3" s="14" t="s">
        <v>84</v>
      </c>
      <c r="I3" s="215"/>
      <c r="J3" s="215"/>
      <c r="K3" s="14" t="s">
        <v>14</v>
      </c>
      <c r="L3" s="224"/>
      <c r="M3" s="224"/>
    </row>
    <row r="4" spans="1:15" ht="14.1" customHeight="1" x14ac:dyDescent="0.2">
      <c r="B4" s="14" t="s">
        <v>31</v>
      </c>
      <c r="C4" s="207"/>
      <c r="D4" s="207"/>
      <c r="E4" s="207"/>
      <c r="F4" s="207"/>
      <c r="H4" s="14" t="s">
        <v>13</v>
      </c>
      <c r="I4" s="216"/>
      <c r="J4" s="216"/>
      <c r="K4" s="14" t="s">
        <v>14</v>
      </c>
      <c r="L4" s="216"/>
      <c r="M4" s="216"/>
    </row>
    <row r="5" spans="1:15" ht="14.1" customHeight="1" x14ac:dyDescent="0.2">
      <c r="A5" s="14"/>
      <c r="B5" s="14" t="s">
        <v>15</v>
      </c>
      <c r="C5" s="207"/>
      <c r="D5" s="207"/>
      <c r="E5" s="207"/>
      <c r="F5" s="207"/>
      <c r="H5" s="14" t="s">
        <v>11</v>
      </c>
      <c r="I5" s="216"/>
      <c r="J5" s="216"/>
    </row>
    <row r="6" spans="1:15" ht="14.1" customHeight="1" x14ac:dyDescent="0.2">
      <c r="A6" s="14"/>
      <c r="B6" s="14" t="s">
        <v>12</v>
      </c>
      <c r="C6" s="207"/>
      <c r="D6" s="207"/>
      <c r="E6" s="207"/>
      <c r="F6" s="207"/>
      <c r="H6" s="14" t="s">
        <v>64</v>
      </c>
      <c r="I6" s="216"/>
      <c r="J6" s="216"/>
    </row>
    <row r="7" spans="1:15" ht="11.1" customHeight="1" x14ac:dyDescent="0.2">
      <c r="A7" s="14"/>
      <c r="C7" s="14"/>
    </row>
    <row r="8" spans="1:15" ht="14.1" customHeight="1" x14ac:dyDescent="0.2">
      <c r="B8" s="14"/>
      <c r="D8" s="14" t="s">
        <v>138</v>
      </c>
      <c r="E8" s="226"/>
      <c r="F8" s="226"/>
      <c r="G8" s="226"/>
      <c r="H8" s="226"/>
      <c r="I8" s="226"/>
      <c r="J8" s="226"/>
      <c r="K8" s="226"/>
      <c r="L8" s="226"/>
    </row>
    <row r="9" spans="1:15" s="16" customFormat="1" ht="11.1" customHeight="1" x14ac:dyDescent="0.2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</row>
    <row r="10" spans="1:15" s="16" customFormat="1" ht="14.1" customHeight="1" x14ac:dyDescent="0.2">
      <c r="A10" s="164"/>
      <c r="B10" s="164"/>
      <c r="C10" s="164"/>
      <c r="D10" s="17" t="s">
        <v>114</v>
      </c>
      <c r="E10" s="215" t="s">
        <v>128</v>
      </c>
      <c r="F10" s="215"/>
      <c r="G10" s="164"/>
      <c r="H10" s="164"/>
      <c r="I10" s="164"/>
      <c r="J10" s="17" t="s">
        <v>124</v>
      </c>
      <c r="K10" s="227">
        <v>50</v>
      </c>
      <c r="L10" s="227"/>
      <c r="M10" s="164"/>
      <c r="N10" s="164"/>
      <c r="O10" s="164"/>
    </row>
    <row r="11" spans="1:15" s="16" customFormat="1" ht="14.1" customHeight="1" x14ac:dyDescent="0.2">
      <c r="A11" s="164"/>
      <c r="B11" s="164"/>
      <c r="C11" s="164"/>
      <c r="D11" s="17" t="s">
        <v>129</v>
      </c>
      <c r="E11" s="216">
        <v>2.65</v>
      </c>
      <c r="F11" s="216"/>
      <c r="G11" s="164"/>
      <c r="H11" s="164"/>
      <c r="I11" s="164"/>
      <c r="J11" s="17" t="s">
        <v>125</v>
      </c>
      <c r="K11" s="216">
        <v>6</v>
      </c>
      <c r="L11" s="216"/>
      <c r="M11" s="164"/>
      <c r="N11" s="164"/>
      <c r="O11" s="164"/>
    </row>
    <row r="12" spans="1:15" s="16" customFormat="1" ht="14.1" customHeight="1" x14ac:dyDescent="0.2">
      <c r="A12" s="164"/>
      <c r="B12" s="164"/>
      <c r="C12" s="164"/>
      <c r="D12" s="17" t="s">
        <v>123</v>
      </c>
      <c r="E12" s="216" t="s">
        <v>108</v>
      </c>
      <c r="F12" s="216"/>
      <c r="G12" s="164"/>
      <c r="H12" s="164"/>
      <c r="I12" s="164"/>
      <c r="J12" s="17" t="s">
        <v>126</v>
      </c>
      <c r="K12" s="216">
        <v>1</v>
      </c>
      <c r="L12" s="216"/>
      <c r="M12" s="164"/>
      <c r="N12" s="164"/>
      <c r="O12" s="164"/>
    </row>
    <row r="13" spans="1:15" s="16" customFormat="1" ht="11.1" customHeight="1" thickBot="1" x14ac:dyDescent="0.25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</row>
    <row r="14" spans="1:15" s="25" customFormat="1" ht="24.95" customHeight="1" x14ac:dyDescent="0.2">
      <c r="A14" s="198" t="s">
        <v>62</v>
      </c>
      <c r="B14" s="198" t="s">
        <v>63</v>
      </c>
      <c r="C14" s="219" t="s">
        <v>118</v>
      </c>
      <c r="D14" s="221" t="s">
        <v>117</v>
      </c>
      <c r="E14" s="221" t="s">
        <v>119</v>
      </c>
      <c r="F14" s="221" t="s">
        <v>120</v>
      </c>
      <c r="G14" s="51" t="s">
        <v>110</v>
      </c>
      <c r="H14" s="51" t="s">
        <v>111</v>
      </c>
      <c r="I14" s="221" t="s">
        <v>122</v>
      </c>
      <c r="J14" s="51" t="s">
        <v>116</v>
      </c>
      <c r="K14" s="51" t="s">
        <v>112</v>
      </c>
      <c r="L14" s="221" t="s">
        <v>121</v>
      </c>
      <c r="M14" s="221" t="s">
        <v>113</v>
      </c>
      <c r="N14" s="38"/>
      <c r="O14" s="38"/>
    </row>
    <row r="15" spans="1:15" s="39" customFormat="1" ht="18" customHeight="1" thickBot="1" x14ac:dyDescent="0.25">
      <c r="A15" s="205"/>
      <c r="B15" s="205"/>
      <c r="C15" s="220"/>
      <c r="D15" s="222"/>
      <c r="E15" s="222"/>
      <c r="F15" s="222"/>
      <c r="G15" s="55" t="s">
        <v>115</v>
      </c>
      <c r="H15" s="55" t="s">
        <v>140</v>
      </c>
      <c r="I15" s="222"/>
      <c r="J15" s="56" t="s">
        <v>23</v>
      </c>
      <c r="K15" s="55" t="s">
        <v>130</v>
      </c>
      <c r="L15" s="222"/>
      <c r="M15" s="222"/>
      <c r="N15" s="40"/>
      <c r="O15" s="40"/>
    </row>
    <row r="16" spans="1:15" s="15" customFormat="1" ht="14.1" customHeight="1" x14ac:dyDescent="0.2">
      <c r="A16" s="79">
        <v>38244</v>
      </c>
      <c r="B16" s="80">
        <v>0.67083333333333339</v>
      </c>
      <c r="C16" s="81">
        <f>((A16+B16)-(A$16+B$16))*24*60</f>
        <v>0</v>
      </c>
      <c r="D16" s="82">
        <v>25</v>
      </c>
      <c r="E16" s="82">
        <v>55</v>
      </c>
      <c r="F16" s="82">
        <f>E16+K$12</f>
        <v>56</v>
      </c>
      <c r="G16" s="83">
        <v>7.1</v>
      </c>
      <c r="H16" s="84">
        <v>1.3259999999999999E-2</v>
      </c>
      <c r="I16" s="52"/>
      <c r="J16" s="83">
        <v>1.3</v>
      </c>
      <c r="K16" s="108">
        <v>1.018</v>
      </c>
      <c r="L16" s="109"/>
      <c r="M16" s="53"/>
      <c r="N16" s="37"/>
      <c r="O16" s="37"/>
    </row>
    <row r="17" spans="1:15" s="15" customFormat="1" ht="14.1" customHeight="1" x14ac:dyDescent="0.2">
      <c r="A17" s="85">
        <v>38244</v>
      </c>
      <c r="B17" s="86">
        <v>0.67152777777777783</v>
      </c>
      <c r="C17" s="87">
        <f t="shared" ref="C17:C24" si="0">((A17+B17)-(A$16+B$16))*24*60</f>
        <v>1.000000003259629</v>
      </c>
      <c r="D17" s="88">
        <v>25</v>
      </c>
      <c r="E17" s="89">
        <v>47</v>
      </c>
      <c r="F17" s="88">
        <f t="shared" ref="F17:F24" si="1">E17+K$12</f>
        <v>48</v>
      </c>
      <c r="G17" s="90">
        <v>8.6</v>
      </c>
      <c r="H17" s="91">
        <v>1.3259999999999999E-2</v>
      </c>
      <c r="I17" s="104">
        <f t="shared" ref="I17:I24" si="2">SQRT(G17/C17)*H17</f>
        <v>3.8885953184550563E-2</v>
      </c>
      <c r="J17" s="90">
        <v>1.3</v>
      </c>
      <c r="K17" s="110">
        <v>1.018</v>
      </c>
      <c r="L17" s="111">
        <f t="shared" ref="L17:L24" si="3">F17-K$11+J17</f>
        <v>43.3</v>
      </c>
      <c r="M17" s="116">
        <f>((L17*K17)/K$10)*100</f>
        <v>88.158799999999999</v>
      </c>
      <c r="N17" s="37"/>
      <c r="O17" s="37"/>
    </row>
    <row r="18" spans="1:15" s="15" customFormat="1" ht="14.1" customHeight="1" x14ac:dyDescent="0.2">
      <c r="A18" s="92">
        <v>38244</v>
      </c>
      <c r="B18" s="93">
        <v>0.67222222222222217</v>
      </c>
      <c r="C18" s="87">
        <f t="shared" si="0"/>
        <v>2.000000006519258</v>
      </c>
      <c r="D18" s="88">
        <v>25</v>
      </c>
      <c r="E18" s="88">
        <v>42</v>
      </c>
      <c r="F18" s="88">
        <f t="shared" si="1"/>
        <v>43</v>
      </c>
      <c r="G18" s="90">
        <v>9.1999999999999993</v>
      </c>
      <c r="H18" s="91">
        <v>1.3259999999999999E-2</v>
      </c>
      <c r="I18" s="104">
        <f t="shared" si="2"/>
        <v>2.8439531595361923E-2</v>
      </c>
      <c r="J18" s="90">
        <v>1.3</v>
      </c>
      <c r="K18" s="110">
        <v>1.018</v>
      </c>
      <c r="L18" s="111">
        <f t="shared" si="3"/>
        <v>38.299999999999997</v>
      </c>
      <c r="M18" s="116">
        <f t="shared" ref="M18:M24" si="4">((L18*K18)/K$10)*100</f>
        <v>77.978799999999993</v>
      </c>
      <c r="N18" s="37"/>
      <c r="O18" s="37"/>
    </row>
    <row r="19" spans="1:15" s="15" customFormat="1" ht="14.1" customHeight="1" x14ac:dyDescent="0.2">
      <c r="A19" s="85">
        <v>38244</v>
      </c>
      <c r="B19" s="93">
        <v>0.67361111111111116</v>
      </c>
      <c r="C19" s="87">
        <f t="shared" si="0"/>
        <v>4.0000000025611371</v>
      </c>
      <c r="D19" s="88">
        <v>25</v>
      </c>
      <c r="E19" s="88">
        <v>40</v>
      </c>
      <c r="F19" s="88">
        <f t="shared" si="1"/>
        <v>41</v>
      </c>
      <c r="G19" s="90">
        <v>9.6</v>
      </c>
      <c r="H19" s="91">
        <v>1.3259999999999999E-2</v>
      </c>
      <c r="I19" s="104">
        <f t="shared" si="2"/>
        <v>2.054230366170768E-2</v>
      </c>
      <c r="J19" s="90">
        <v>1.3</v>
      </c>
      <c r="K19" s="110">
        <v>1.018</v>
      </c>
      <c r="L19" s="111">
        <f t="shared" si="3"/>
        <v>36.299999999999997</v>
      </c>
      <c r="M19" s="116">
        <f t="shared" si="4"/>
        <v>73.90679999999999</v>
      </c>
      <c r="N19" s="37"/>
      <c r="O19" s="37"/>
    </row>
    <row r="20" spans="1:15" s="15" customFormat="1" ht="14.1" customHeight="1" x14ac:dyDescent="0.2">
      <c r="A20" s="85">
        <v>38244</v>
      </c>
      <c r="B20" s="93">
        <v>0.67638888888888893</v>
      </c>
      <c r="C20" s="87">
        <f t="shared" si="0"/>
        <v>8.0000000051222742</v>
      </c>
      <c r="D20" s="88">
        <v>25</v>
      </c>
      <c r="E20" s="88">
        <v>37</v>
      </c>
      <c r="F20" s="88">
        <f t="shared" si="1"/>
        <v>38</v>
      </c>
      <c r="G20" s="90">
        <v>10.1</v>
      </c>
      <c r="H20" s="91">
        <v>1.3259999999999999E-2</v>
      </c>
      <c r="I20" s="104">
        <f t="shared" si="2"/>
        <v>1.4899071946194106E-2</v>
      </c>
      <c r="J20" s="90">
        <v>1.3</v>
      </c>
      <c r="K20" s="110">
        <v>1.018</v>
      </c>
      <c r="L20" s="111">
        <f t="shared" si="3"/>
        <v>33.299999999999997</v>
      </c>
      <c r="M20" s="116">
        <f t="shared" si="4"/>
        <v>67.7988</v>
      </c>
      <c r="N20" s="37"/>
      <c r="O20" s="37"/>
    </row>
    <row r="21" spans="1:15" s="15" customFormat="1" ht="14.1" customHeight="1" x14ac:dyDescent="0.2">
      <c r="A21" s="92">
        <v>38244</v>
      </c>
      <c r="B21" s="93">
        <v>0.68194444444444446</v>
      </c>
      <c r="C21" s="87">
        <f t="shared" si="0"/>
        <v>15.999999999767169</v>
      </c>
      <c r="D21" s="88">
        <v>25</v>
      </c>
      <c r="E21" s="88">
        <v>32</v>
      </c>
      <c r="F21" s="88">
        <f t="shared" si="1"/>
        <v>33</v>
      </c>
      <c r="G21" s="90">
        <v>10.9</v>
      </c>
      <c r="H21" s="91">
        <v>1.3259999999999999E-2</v>
      </c>
      <c r="I21" s="104">
        <f t="shared" si="2"/>
        <v>1.0944521574821946E-2</v>
      </c>
      <c r="J21" s="90">
        <v>1.3</v>
      </c>
      <c r="K21" s="110">
        <v>1.018</v>
      </c>
      <c r="L21" s="111">
        <f t="shared" si="3"/>
        <v>28.3</v>
      </c>
      <c r="M21" s="116">
        <f t="shared" si="4"/>
        <v>57.6188</v>
      </c>
      <c r="N21" s="37"/>
      <c r="O21" s="37"/>
    </row>
    <row r="22" spans="1:15" s="15" customFormat="1" ht="14.1" customHeight="1" x14ac:dyDescent="0.2">
      <c r="A22" s="85">
        <v>38244</v>
      </c>
      <c r="B22" s="86">
        <v>0.69444444444444453</v>
      </c>
      <c r="C22" s="87">
        <f t="shared" si="0"/>
        <v>34.000000006053597</v>
      </c>
      <c r="D22" s="88">
        <v>25</v>
      </c>
      <c r="E22" s="88">
        <v>28</v>
      </c>
      <c r="F22" s="88">
        <f t="shared" si="1"/>
        <v>29</v>
      </c>
      <c r="G22" s="90">
        <v>11.5</v>
      </c>
      <c r="H22" s="91">
        <v>1.3259999999999999E-2</v>
      </c>
      <c r="I22" s="104">
        <f t="shared" si="2"/>
        <v>7.7117507732946972E-3</v>
      </c>
      <c r="J22" s="90">
        <v>1.3</v>
      </c>
      <c r="K22" s="110">
        <v>1.018</v>
      </c>
      <c r="L22" s="111">
        <f t="shared" si="3"/>
        <v>24.3</v>
      </c>
      <c r="M22" s="116">
        <f t="shared" si="4"/>
        <v>49.474800000000002</v>
      </c>
      <c r="N22" s="37"/>
      <c r="O22" s="37"/>
    </row>
    <row r="23" spans="1:15" s="15" customFormat="1" ht="14.1" customHeight="1" x14ac:dyDescent="0.2">
      <c r="A23" s="85">
        <v>38244</v>
      </c>
      <c r="B23" s="86">
        <v>0.76527777777777783</v>
      </c>
      <c r="C23" s="87">
        <f t="shared" si="0"/>
        <v>136.00000000325963</v>
      </c>
      <c r="D23" s="88">
        <v>25</v>
      </c>
      <c r="E23" s="88">
        <v>22</v>
      </c>
      <c r="F23" s="88">
        <f t="shared" si="1"/>
        <v>23</v>
      </c>
      <c r="G23" s="90">
        <v>12.5</v>
      </c>
      <c r="H23" s="91">
        <v>1.3259999999999999E-2</v>
      </c>
      <c r="I23" s="104">
        <f t="shared" si="2"/>
        <v>4.0200279849290426E-3</v>
      </c>
      <c r="J23" s="90">
        <v>1.3</v>
      </c>
      <c r="K23" s="110">
        <v>1.018</v>
      </c>
      <c r="L23" s="111">
        <f t="shared" si="3"/>
        <v>18.3</v>
      </c>
      <c r="M23" s="116">
        <f t="shared" si="4"/>
        <v>37.258800000000001</v>
      </c>
      <c r="N23" s="37"/>
      <c r="O23" s="37"/>
    </row>
    <row r="24" spans="1:15" s="15" customFormat="1" ht="14.1" customHeight="1" x14ac:dyDescent="0.2">
      <c r="A24" s="85">
        <v>38245</v>
      </c>
      <c r="B24" s="86">
        <v>0.72499999999999998</v>
      </c>
      <c r="C24" s="87">
        <f t="shared" si="0"/>
        <v>1518.000000002794</v>
      </c>
      <c r="D24" s="88">
        <v>25</v>
      </c>
      <c r="E24" s="88">
        <v>15</v>
      </c>
      <c r="F24" s="88">
        <f t="shared" si="1"/>
        <v>16</v>
      </c>
      <c r="G24" s="90">
        <v>13.7</v>
      </c>
      <c r="H24" s="91">
        <v>1.3259999999999999E-2</v>
      </c>
      <c r="I24" s="104">
        <f t="shared" si="2"/>
        <v>1.2597022987277603E-3</v>
      </c>
      <c r="J24" s="90">
        <v>1.3</v>
      </c>
      <c r="K24" s="110">
        <v>1.018</v>
      </c>
      <c r="L24" s="111">
        <f t="shared" si="3"/>
        <v>11.3</v>
      </c>
      <c r="M24" s="116">
        <f t="shared" si="4"/>
        <v>23.006800000000002</v>
      </c>
      <c r="N24" s="37"/>
      <c r="O24" s="37"/>
    </row>
    <row r="25" spans="1:15" s="16" customFormat="1" ht="14.1" customHeight="1" x14ac:dyDescent="0.2">
      <c r="A25" s="94"/>
      <c r="B25" s="95"/>
      <c r="C25" s="96"/>
      <c r="D25" s="96"/>
      <c r="E25" s="96"/>
      <c r="F25" s="96"/>
      <c r="G25" s="27"/>
      <c r="H25" s="97"/>
      <c r="I25" s="105"/>
      <c r="J25" s="27"/>
      <c r="K25" s="112"/>
      <c r="L25" s="113"/>
      <c r="M25" s="117"/>
      <c r="N25" s="164"/>
      <c r="O25" s="164"/>
    </row>
    <row r="26" spans="1:15" s="16" customFormat="1" ht="14.1" customHeight="1" x14ac:dyDescent="0.2">
      <c r="A26" s="94"/>
      <c r="B26" s="27"/>
      <c r="C26" s="87"/>
      <c r="D26" s="87"/>
      <c r="E26" s="87"/>
      <c r="F26" s="87"/>
      <c r="G26" s="27"/>
      <c r="H26" s="98"/>
      <c r="I26" s="106"/>
      <c r="J26" s="27"/>
      <c r="K26" s="112"/>
      <c r="L26" s="113"/>
      <c r="M26" s="117"/>
      <c r="N26" s="164"/>
      <c r="O26" s="164"/>
    </row>
    <row r="27" spans="1:15" s="16" customFormat="1" ht="14.1" customHeight="1" x14ac:dyDescent="0.2">
      <c r="A27" s="94"/>
      <c r="B27" s="27"/>
      <c r="C27" s="87"/>
      <c r="D27" s="87"/>
      <c r="E27" s="87"/>
      <c r="F27" s="87"/>
      <c r="G27" s="27"/>
      <c r="H27" s="97"/>
      <c r="I27" s="105"/>
      <c r="J27" s="27"/>
      <c r="K27" s="112"/>
      <c r="L27" s="113"/>
      <c r="M27" s="117"/>
      <c r="N27" s="164"/>
      <c r="O27" s="164"/>
    </row>
    <row r="28" spans="1:15" s="16" customFormat="1" ht="14.1" customHeight="1" thickBot="1" x14ac:dyDescent="0.25">
      <c r="A28" s="99"/>
      <c r="B28" s="100"/>
      <c r="C28" s="101"/>
      <c r="D28" s="101"/>
      <c r="E28" s="102"/>
      <c r="F28" s="102"/>
      <c r="G28" s="100"/>
      <c r="H28" s="103"/>
      <c r="I28" s="107"/>
      <c r="J28" s="100"/>
      <c r="K28" s="114"/>
      <c r="L28" s="115"/>
      <c r="M28" s="118"/>
      <c r="N28" s="164"/>
      <c r="O28" s="164"/>
    </row>
    <row r="29" spans="1:15" s="16" customFormat="1" ht="14.1" customHeight="1" x14ac:dyDescent="0.2">
      <c r="A29" s="44"/>
      <c r="B29" s="164"/>
      <c r="C29" s="164"/>
      <c r="D29" s="164"/>
      <c r="E29" s="25"/>
      <c r="F29" s="25"/>
      <c r="G29" s="25"/>
      <c r="H29" s="25"/>
      <c r="I29" s="25"/>
      <c r="J29" s="10"/>
      <c r="K29" s="10"/>
      <c r="L29" s="1"/>
      <c r="M29" s="1"/>
      <c r="N29" s="164"/>
      <c r="O29" s="164"/>
    </row>
    <row r="30" spans="1:15" s="16" customFormat="1" ht="14.1" customHeight="1" x14ac:dyDescent="0.2">
      <c r="A30" s="44"/>
      <c r="B30" s="164"/>
      <c r="C30" s="164"/>
      <c r="D30" s="164"/>
      <c r="E30" s="25"/>
      <c r="F30" s="25"/>
      <c r="G30" s="25"/>
      <c r="H30" s="25"/>
      <c r="I30" s="25"/>
      <c r="J30" s="10"/>
      <c r="K30" s="10"/>
      <c r="L30" s="1"/>
      <c r="M30" s="1"/>
      <c r="N30" s="164"/>
      <c r="O30" s="164"/>
    </row>
    <row r="31" spans="1:15" s="16" customFormat="1" ht="14.1" customHeight="1" x14ac:dyDescent="0.2">
      <c r="A31" s="25" t="s">
        <v>66</v>
      </c>
      <c r="B31" s="25" t="s">
        <v>78</v>
      </c>
      <c r="C31" s="25" t="s">
        <v>131</v>
      </c>
      <c r="D31" s="164"/>
      <c r="E31" s="49">
        <f t="shared" ref="E31:F35" si="5">L38</f>
        <v>4.75</v>
      </c>
      <c r="F31" s="49">
        <f t="shared" si="5"/>
        <v>100</v>
      </c>
      <c r="G31" s="164"/>
      <c r="H31" s="25"/>
      <c r="I31" s="25"/>
      <c r="J31" s="10"/>
      <c r="K31" s="223" t="s">
        <v>24</v>
      </c>
      <c r="L31" s="223"/>
      <c r="M31" s="8"/>
      <c r="N31" s="164"/>
      <c r="O31" s="164"/>
    </row>
    <row r="32" spans="1:15" s="16" customFormat="1" ht="14.1" customHeight="1" x14ac:dyDescent="0.2">
      <c r="A32" s="25"/>
      <c r="B32" s="25"/>
      <c r="C32" s="25"/>
      <c r="D32" s="164"/>
      <c r="E32" s="49">
        <f t="shared" si="5"/>
        <v>2</v>
      </c>
      <c r="F32" s="49">
        <f t="shared" si="5"/>
        <v>100</v>
      </c>
      <c r="G32" s="164"/>
      <c r="H32" s="25"/>
      <c r="I32" s="25"/>
      <c r="J32" s="10"/>
      <c r="K32" s="164"/>
      <c r="L32" s="164"/>
      <c r="M32" s="164"/>
      <c r="N32" s="164"/>
      <c r="O32" s="164"/>
    </row>
    <row r="33" spans="1:13" s="16" customFormat="1" ht="14.1" customHeight="1" x14ac:dyDescent="0.2">
      <c r="A33" s="25">
        <v>4</v>
      </c>
      <c r="B33" s="25">
        <v>4.75</v>
      </c>
      <c r="C33" s="25">
        <v>100</v>
      </c>
      <c r="E33" s="49">
        <f t="shared" si="5"/>
        <v>0.42499999999999999</v>
      </c>
      <c r="F33" s="49">
        <f t="shared" si="5"/>
        <v>97</v>
      </c>
      <c r="H33" s="25"/>
      <c r="I33" s="25"/>
      <c r="J33" s="10"/>
    </row>
    <row r="34" spans="1:13" s="16" customFormat="1" ht="14.1" customHeight="1" x14ac:dyDescent="0.2">
      <c r="A34" s="25">
        <v>10</v>
      </c>
      <c r="B34" s="25">
        <v>2</v>
      </c>
      <c r="C34" s="25">
        <v>100</v>
      </c>
      <c r="D34" s="164"/>
      <c r="E34" s="49">
        <f t="shared" si="5"/>
        <v>0.15</v>
      </c>
      <c r="F34" s="49">
        <f t="shared" si="5"/>
        <v>92</v>
      </c>
      <c r="G34" s="164"/>
      <c r="H34" s="25"/>
      <c r="I34" s="25"/>
      <c r="J34" s="10"/>
      <c r="K34" s="223" t="s">
        <v>25</v>
      </c>
      <c r="L34" s="223"/>
      <c r="M34" s="223"/>
    </row>
    <row r="35" spans="1:13" s="16" customFormat="1" ht="14.1" customHeight="1" x14ac:dyDescent="0.2">
      <c r="A35" s="25">
        <v>40</v>
      </c>
      <c r="B35" s="25">
        <v>0.42499999999999999</v>
      </c>
      <c r="C35" s="25">
        <v>100</v>
      </c>
      <c r="D35" s="164"/>
      <c r="E35" s="49">
        <f t="shared" si="5"/>
        <v>7.4999999999999997E-2</v>
      </c>
      <c r="F35" s="49">
        <f t="shared" si="5"/>
        <v>90</v>
      </c>
      <c r="G35" s="164"/>
      <c r="H35" s="25"/>
      <c r="I35" s="25"/>
      <c r="J35" s="10"/>
      <c r="K35" s="225" t="s">
        <v>26</v>
      </c>
      <c r="L35" s="225"/>
      <c r="M35" s="225"/>
    </row>
    <row r="36" spans="1:13" s="16" customFormat="1" ht="14.1" customHeight="1" thickBot="1" x14ac:dyDescent="0.25">
      <c r="A36" s="25">
        <v>200</v>
      </c>
      <c r="B36" s="25">
        <v>7.4999999999999997E-2</v>
      </c>
      <c r="C36" s="25">
        <v>100</v>
      </c>
      <c r="D36" s="164"/>
      <c r="E36" s="49">
        <f t="shared" ref="E36:E47" si="6">I17</f>
        <v>3.8885953184550563E-2</v>
      </c>
      <c r="F36" s="57">
        <f t="shared" ref="F36:F47" si="7">M17</f>
        <v>88.158799999999999</v>
      </c>
      <c r="G36" s="164"/>
      <c r="H36" s="25"/>
      <c r="I36" s="25"/>
      <c r="J36" s="10"/>
      <c r="K36" s="164"/>
      <c r="L36" s="164"/>
      <c r="M36" s="164"/>
    </row>
    <row r="37" spans="1:13" s="16" customFormat="1" ht="14.1" customHeight="1" thickBot="1" x14ac:dyDescent="0.25">
      <c r="A37" s="44"/>
      <c r="B37" s="42"/>
      <c r="C37" s="164"/>
      <c r="D37" s="164"/>
      <c r="E37" s="49">
        <f t="shared" si="6"/>
        <v>2.8439531595361923E-2</v>
      </c>
      <c r="F37" s="57">
        <f t="shared" si="7"/>
        <v>77.978799999999993</v>
      </c>
      <c r="G37" s="25"/>
      <c r="H37" s="25"/>
      <c r="I37" s="25"/>
      <c r="J37" s="10"/>
      <c r="K37" s="23" t="s">
        <v>66</v>
      </c>
      <c r="L37" s="23" t="s">
        <v>122</v>
      </c>
      <c r="M37" s="23" t="s">
        <v>113</v>
      </c>
    </row>
    <row r="38" spans="1:13" s="16" customFormat="1" ht="14.1" customHeight="1" x14ac:dyDescent="0.2">
      <c r="A38" s="45"/>
      <c r="B38" s="43"/>
      <c r="C38" s="48"/>
      <c r="D38" s="34"/>
      <c r="E38" s="49">
        <f t="shared" si="6"/>
        <v>2.054230366170768E-2</v>
      </c>
      <c r="F38" s="57">
        <f t="shared" si="7"/>
        <v>73.90679999999999</v>
      </c>
      <c r="G38" s="25"/>
      <c r="H38" s="25"/>
      <c r="I38" s="25"/>
      <c r="J38" s="10"/>
      <c r="K38" s="58">
        <v>4</v>
      </c>
      <c r="L38" s="58">
        <v>4.75</v>
      </c>
      <c r="M38" s="58">
        <v>100</v>
      </c>
    </row>
    <row r="39" spans="1:13" s="16" customFormat="1" ht="14.1" customHeight="1" x14ac:dyDescent="0.2">
      <c r="A39" s="44"/>
      <c r="B39" s="42"/>
      <c r="C39" s="47"/>
      <c r="D39" s="164"/>
      <c r="E39" s="49">
        <f t="shared" si="6"/>
        <v>1.4899071946194106E-2</v>
      </c>
      <c r="F39" s="57">
        <f t="shared" si="7"/>
        <v>67.7988</v>
      </c>
      <c r="G39" s="25"/>
      <c r="H39" s="25"/>
      <c r="I39" s="25"/>
      <c r="J39" s="10"/>
      <c r="K39" s="119">
        <v>10</v>
      </c>
      <c r="L39" s="119">
        <v>2</v>
      </c>
      <c r="M39" s="119">
        <v>100</v>
      </c>
    </row>
    <row r="40" spans="1:13" s="16" customFormat="1" ht="14.1" customHeight="1" x14ac:dyDescent="0.2">
      <c r="A40" s="44"/>
      <c r="B40" s="42"/>
      <c r="C40" s="47"/>
      <c r="D40" s="164"/>
      <c r="E40" s="49">
        <f t="shared" si="6"/>
        <v>1.0944521574821946E-2</v>
      </c>
      <c r="F40" s="57">
        <f t="shared" si="7"/>
        <v>57.6188</v>
      </c>
      <c r="G40" s="25"/>
      <c r="H40" s="25"/>
      <c r="I40" s="25"/>
      <c r="J40" s="10"/>
      <c r="K40" s="119">
        <v>40</v>
      </c>
      <c r="L40" s="119">
        <v>0.42499999999999999</v>
      </c>
      <c r="M40" s="119">
        <v>97</v>
      </c>
    </row>
    <row r="41" spans="1:13" s="16" customFormat="1" ht="14.1" customHeight="1" x14ac:dyDescent="0.2">
      <c r="A41" s="44"/>
      <c r="B41" s="41"/>
      <c r="C41" s="46"/>
      <c r="D41" s="164"/>
      <c r="E41" s="49">
        <f t="shared" si="6"/>
        <v>7.7117507732946972E-3</v>
      </c>
      <c r="F41" s="57">
        <f t="shared" si="7"/>
        <v>49.474800000000002</v>
      </c>
      <c r="G41" s="25"/>
      <c r="H41" s="25"/>
      <c r="I41" s="25"/>
      <c r="J41" s="10"/>
      <c r="K41" s="119">
        <v>100</v>
      </c>
      <c r="L41" s="119">
        <v>0.15</v>
      </c>
      <c r="M41" s="119">
        <v>92</v>
      </c>
    </row>
    <row r="42" spans="1:13" s="16" customFormat="1" ht="14.1" customHeight="1" thickBot="1" x14ac:dyDescent="0.25">
      <c r="A42" s="44"/>
      <c r="B42" s="42"/>
      <c r="C42" s="47"/>
      <c r="D42" s="164"/>
      <c r="E42" s="49">
        <f t="shared" si="6"/>
        <v>4.0200279849290426E-3</v>
      </c>
      <c r="F42" s="57">
        <f t="shared" si="7"/>
        <v>37.258800000000001</v>
      </c>
      <c r="G42" s="25"/>
      <c r="H42" s="25"/>
      <c r="I42" s="25"/>
      <c r="J42" s="10"/>
      <c r="K42" s="120">
        <v>200</v>
      </c>
      <c r="L42" s="120">
        <v>7.4999999999999997E-2</v>
      </c>
      <c r="M42" s="120">
        <v>90</v>
      </c>
    </row>
    <row r="43" spans="1:13" s="16" customFormat="1" ht="14.1" customHeight="1" x14ac:dyDescent="0.2">
      <c r="A43" s="164"/>
      <c r="B43" s="36"/>
      <c r="C43" s="36"/>
      <c r="D43" s="164"/>
      <c r="E43" s="49">
        <f t="shared" si="6"/>
        <v>1.2597022987277603E-3</v>
      </c>
      <c r="F43" s="57">
        <f t="shared" si="7"/>
        <v>23.006800000000002</v>
      </c>
      <c r="G43" s="25"/>
      <c r="H43" s="25"/>
      <c r="I43" s="25"/>
      <c r="J43" s="10"/>
      <c r="K43" s="10"/>
      <c r="L43" s="1"/>
      <c r="M43" s="1"/>
    </row>
    <row r="44" spans="1:13" s="16" customFormat="1" ht="14.1" customHeight="1" x14ac:dyDescent="0.2">
      <c r="A44" s="164"/>
      <c r="B44" s="164"/>
      <c r="C44" s="164"/>
      <c r="D44" s="164"/>
      <c r="E44" s="49">
        <f t="shared" si="6"/>
        <v>0</v>
      </c>
      <c r="F44" s="57">
        <f t="shared" si="7"/>
        <v>0</v>
      </c>
      <c r="G44" s="25"/>
      <c r="H44" s="25"/>
      <c r="I44" s="25"/>
      <c r="J44" s="10"/>
      <c r="K44" s="10"/>
      <c r="L44" s="1"/>
      <c r="M44" s="1"/>
    </row>
    <row r="45" spans="1:13" s="16" customFormat="1" ht="14.1" customHeight="1" x14ac:dyDescent="0.2">
      <c r="A45" s="164"/>
      <c r="B45" s="36"/>
      <c r="C45" s="36"/>
      <c r="D45" s="164"/>
      <c r="E45" s="49">
        <f t="shared" si="6"/>
        <v>0</v>
      </c>
      <c r="F45" s="57">
        <f t="shared" si="7"/>
        <v>0</v>
      </c>
      <c r="G45" s="25"/>
      <c r="H45" s="25"/>
      <c r="I45" s="25"/>
      <c r="J45" s="10"/>
      <c r="K45" s="164"/>
      <c r="L45" s="164"/>
      <c r="M45" s="164"/>
    </row>
    <row r="46" spans="1:13" s="16" customFormat="1" ht="14.1" customHeight="1" x14ac:dyDescent="0.2">
      <c r="A46" s="164"/>
      <c r="B46" s="36"/>
      <c r="C46" s="36"/>
      <c r="D46" s="164"/>
      <c r="E46" s="49">
        <f t="shared" si="6"/>
        <v>0</v>
      </c>
      <c r="F46" s="57">
        <f t="shared" si="7"/>
        <v>0</v>
      </c>
      <c r="G46" s="25"/>
      <c r="H46" s="25"/>
      <c r="I46" s="25"/>
      <c r="J46" s="10"/>
      <c r="K46" s="164"/>
      <c r="L46" s="164"/>
      <c r="M46" s="164"/>
    </row>
    <row r="47" spans="1:13" s="16" customFormat="1" ht="14.1" customHeight="1" x14ac:dyDescent="0.2">
      <c r="A47" s="164"/>
      <c r="B47" s="164"/>
      <c r="C47" s="164"/>
      <c r="D47" s="164"/>
      <c r="E47" s="49">
        <f t="shared" si="6"/>
        <v>0</v>
      </c>
      <c r="F47" s="57">
        <f t="shared" si="7"/>
        <v>0</v>
      </c>
      <c r="G47" s="25"/>
      <c r="H47" s="25"/>
      <c r="I47" s="25"/>
      <c r="J47" s="10"/>
      <c r="K47" s="164"/>
      <c r="L47" s="164"/>
      <c r="M47" s="164"/>
    </row>
    <row r="48" spans="1:13" s="16" customFormat="1" ht="14.1" customHeight="1" x14ac:dyDescent="0.2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</row>
    <row r="49" spans="1:15" s="16" customFormat="1" ht="14.1" customHeight="1" x14ac:dyDescent="0.2">
      <c r="A49" s="35"/>
    </row>
    <row r="50" spans="1:15" s="16" customFormat="1" ht="14.1" customHeight="1" x14ac:dyDescent="0.2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</row>
    <row r="51" spans="1:15" s="16" customFormat="1" ht="14.1" customHeight="1" x14ac:dyDescent="0.2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</row>
    <row r="52" spans="1:15" s="16" customFormat="1" ht="14.1" customHeight="1" x14ac:dyDescent="0.2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</row>
    <row r="53" spans="1:15" s="16" customFormat="1" ht="14.1" customHeight="1" x14ac:dyDescent="0.2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</row>
    <row r="54" spans="1:15" s="16" customFormat="1" ht="18" customHeight="1" x14ac:dyDescent="0.2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3"/>
      <c r="L54" s="13"/>
      <c r="M54" s="13"/>
      <c r="N54" s="13"/>
      <c r="O54" s="13"/>
    </row>
    <row r="55" spans="1:15" s="16" customFormat="1" ht="18" customHeight="1" x14ac:dyDescent="0.2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3"/>
      <c r="L55" s="13"/>
      <c r="M55" s="13"/>
      <c r="N55" s="13"/>
      <c r="O55" s="13"/>
    </row>
    <row r="56" spans="1:15" s="16" customFormat="1" ht="18" customHeight="1" x14ac:dyDescent="0.2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3"/>
      <c r="L56" s="13"/>
      <c r="M56" s="13"/>
      <c r="N56" s="13"/>
      <c r="O56" s="13"/>
    </row>
    <row r="57" spans="1:15" ht="18" customHeight="1" x14ac:dyDescent="0.2"/>
    <row r="58" spans="1:15" ht="18" customHeight="1" x14ac:dyDescent="0.2"/>
    <row r="59" spans="1:15" ht="18" customHeight="1" x14ac:dyDescent="0.2"/>
    <row r="60" spans="1:15" ht="18" customHeight="1" x14ac:dyDescent="0.2"/>
    <row r="61" spans="1:15" ht="18" customHeight="1" x14ac:dyDescent="0.2"/>
  </sheetData>
  <mergeCells count="31">
    <mergeCell ref="K35:M35"/>
    <mergeCell ref="E8:L8"/>
    <mergeCell ref="C5:F5"/>
    <mergeCell ref="C6:F6"/>
    <mergeCell ref="I5:J5"/>
    <mergeCell ref="I6:J6"/>
    <mergeCell ref="E11:F11"/>
    <mergeCell ref="E10:F10"/>
    <mergeCell ref="K10:L10"/>
    <mergeCell ref="K11:L11"/>
    <mergeCell ref="E12:F12"/>
    <mergeCell ref="K12:L12"/>
    <mergeCell ref="E14:E15"/>
    <mergeCell ref="F14:F15"/>
    <mergeCell ref="I14:I15"/>
    <mergeCell ref="A1:M1"/>
    <mergeCell ref="A2:M2"/>
    <mergeCell ref="C3:F3"/>
    <mergeCell ref="C4:F4"/>
    <mergeCell ref="I3:J3"/>
    <mergeCell ref="I4:J4"/>
    <mergeCell ref="L3:M3"/>
    <mergeCell ref="L4:M4"/>
    <mergeCell ref="A14:A15"/>
    <mergeCell ref="C14:C15"/>
    <mergeCell ref="B14:B15"/>
    <mergeCell ref="D14:D15"/>
    <mergeCell ref="K34:M34"/>
    <mergeCell ref="L14:L15"/>
    <mergeCell ref="M14:M15"/>
    <mergeCell ref="K31:L31"/>
  </mergeCells>
  <phoneticPr fontId="6" type="noConversion"/>
  <printOptions horizontalCentered="1"/>
  <pageMargins left="0.75" right="0.25" top="0.5" bottom="0.5" header="0" footer="0"/>
  <pageSetup scale="96" orientation="portrait" horizontalDpi="4294967292" verticalDpi="4294967292"/>
  <headerFooter>
    <oddFooter>&amp;L&amp;K000000_x000D_14.333 Geotechnical Laboratory&amp;C&amp;K000000_x000D_Revised 01/12&amp;R&amp;K000000_x000D___ of __</oddFooter>
  </headerFooter>
  <drawing r:id="rId1"/>
  <legacyDrawing r:id="rId2"/>
  <oleObjects>
    <mc:AlternateContent xmlns:mc="http://schemas.openxmlformats.org/markup-compatibility/2006">
      <mc:Choice Requires="x14">
        <oleObject progId="Word.Picture.8" shapeId="51201" r:id="rId3">
          <objectPr defaultSize="0" autoPict="0" r:id="rId4">
            <anchor moveWithCells="1" sizeWithCells="1">
              <from>
                <xdr:col>10</xdr:col>
                <xdr:colOff>47625</xdr:colOff>
                <xdr:row>0</xdr:row>
                <xdr:rowOff>0</xdr:rowOff>
              </from>
              <to>
                <xdr:col>11</xdr:col>
                <xdr:colOff>266700</xdr:colOff>
                <xdr:row>2</xdr:row>
                <xdr:rowOff>9525</xdr:rowOff>
              </to>
            </anchor>
          </objectPr>
        </oleObject>
      </mc:Choice>
      <mc:Fallback>
        <oleObject progId="Word.Picture.8" shapeId="51201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61"/>
  <sheetViews>
    <sheetView zoomScale="175" zoomScaleNormal="175" zoomScalePageLayoutView="175" workbookViewId="0">
      <selection activeCell="O3" sqref="O3"/>
    </sheetView>
  </sheetViews>
  <sheetFormatPr defaultColWidth="6.5703125" defaultRowHeight="15.95" customHeight="1" x14ac:dyDescent="0.2"/>
  <cols>
    <col min="1" max="4" width="6.85546875" style="13" customWidth="1"/>
    <col min="5" max="5" width="7.42578125" style="13" customWidth="1"/>
    <col min="6" max="6" width="9.140625" style="13" customWidth="1"/>
    <col min="7" max="7" width="6.85546875" style="13" customWidth="1"/>
    <col min="8" max="9" width="7.42578125" style="13" customWidth="1"/>
    <col min="10" max="13" width="6.85546875" style="13" customWidth="1"/>
    <col min="14" max="16384" width="6.5703125" style="13"/>
  </cols>
  <sheetData>
    <row r="1" spans="1:15" ht="18" customHeight="1" x14ac:dyDescent="0.2">
      <c r="A1" s="208" t="s">
        <v>127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5" s="161" customFormat="1" ht="18" customHeight="1" x14ac:dyDescent="0.2">
      <c r="A2" s="209" t="s">
        <v>29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15" ht="14.1" customHeight="1" x14ac:dyDescent="0.2">
      <c r="B3" s="156" t="s">
        <v>10</v>
      </c>
      <c r="C3" s="210"/>
      <c r="D3" s="210"/>
      <c r="E3" s="210"/>
      <c r="F3" s="210"/>
      <c r="H3" s="156" t="s">
        <v>84</v>
      </c>
      <c r="I3" s="215"/>
      <c r="J3" s="215"/>
      <c r="K3" s="156" t="s">
        <v>14</v>
      </c>
      <c r="L3" s="224"/>
      <c r="M3" s="224"/>
    </row>
    <row r="4" spans="1:15" ht="14.1" customHeight="1" x14ac:dyDescent="0.2">
      <c r="B4" s="156" t="s">
        <v>31</v>
      </c>
      <c r="C4" s="207"/>
      <c r="D4" s="207"/>
      <c r="E4" s="207"/>
      <c r="F4" s="207"/>
      <c r="H4" s="156" t="s">
        <v>13</v>
      </c>
      <c r="I4" s="216"/>
      <c r="J4" s="216"/>
      <c r="K4" s="156" t="s">
        <v>14</v>
      </c>
      <c r="L4" s="216"/>
      <c r="M4" s="216"/>
    </row>
    <row r="5" spans="1:15" ht="14.1" customHeight="1" x14ac:dyDescent="0.2">
      <c r="A5" s="156"/>
      <c r="B5" s="156" t="s">
        <v>15</v>
      </c>
      <c r="C5" s="207"/>
      <c r="D5" s="207"/>
      <c r="E5" s="207"/>
      <c r="F5" s="207"/>
      <c r="H5" s="156" t="s">
        <v>11</v>
      </c>
      <c r="I5" s="216"/>
      <c r="J5" s="216"/>
    </row>
    <row r="6" spans="1:15" ht="14.1" customHeight="1" x14ac:dyDescent="0.2">
      <c r="A6" s="156"/>
      <c r="B6" s="156" t="s">
        <v>12</v>
      </c>
      <c r="C6" s="207"/>
      <c r="D6" s="207"/>
      <c r="E6" s="207"/>
      <c r="F6" s="207"/>
      <c r="H6" s="156" t="s">
        <v>64</v>
      </c>
      <c r="I6" s="216"/>
      <c r="J6" s="216"/>
    </row>
    <row r="7" spans="1:15" ht="11.1" customHeight="1" x14ac:dyDescent="0.2">
      <c r="A7" s="156"/>
      <c r="C7" s="156"/>
    </row>
    <row r="8" spans="1:15" ht="14.1" customHeight="1" x14ac:dyDescent="0.2">
      <c r="B8" s="156"/>
      <c r="D8" s="156" t="s">
        <v>138</v>
      </c>
      <c r="E8" s="226"/>
      <c r="F8" s="226"/>
      <c r="G8" s="226"/>
      <c r="H8" s="226"/>
      <c r="I8" s="226"/>
      <c r="J8" s="226"/>
      <c r="K8" s="226"/>
      <c r="L8" s="226"/>
    </row>
    <row r="9" spans="1:15" s="164" customFormat="1" ht="11.1" customHeight="1" x14ac:dyDescent="0.2"/>
    <row r="10" spans="1:15" s="164" customFormat="1" ht="14.1" customHeight="1" x14ac:dyDescent="0.2">
      <c r="D10" s="17" t="s">
        <v>114</v>
      </c>
      <c r="E10" s="215"/>
      <c r="F10" s="215"/>
      <c r="J10" s="17" t="s">
        <v>124</v>
      </c>
      <c r="K10" s="227"/>
      <c r="L10" s="227"/>
    </row>
    <row r="11" spans="1:15" s="164" customFormat="1" ht="14.1" customHeight="1" x14ac:dyDescent="0.2">
      <c r="D11" s="17" t="s">
        <v>129</v>
      </c>
      <c r="E11" s="216"/>
      <c r="F11" s="216"/>
      <c r="J11" s="17" t="s">
        <v>125</v>
      </c>
      <c r="K11" s="216"/>
      <c r="L11" s="216"/>
    </row>
    <row r="12" spans="1:15" s="164" customFormat="1" ht="14.1" customHeight="1" x14ac:dyDescent="0.2">
      <c r="D12" s="17" t="s">
        <v>123</v>
      </c>
      <c r="E12" s="216"/>
      <c r="F12" s="216"/>
      <c r="J12" s="17" t="s">
        <v>126</v>
      </c>
      <c r="K12" s="216"/>
      <c r="L12" s="216"/>
    </row>
    <row r="13" spans="1:15" s="164" customFormat="1" ht="11.1" customHeight="1" thickBot="1" x14ac:dyDescent="0.25"/>
    <row r="14" spans="1:15" s="158" customFormat="1" ht="24.95" customHeight="1" x14ac:dyDescent="0.2">
      <c r="A14" s="198" t="s">
        <v>62</v>
      </c>
      <c r="B14" s="198" t="s">
        <v>63</v>
      </c>
      <c r="C14" s="219" t="s">
        <v>118</v>
      </c>
      <c r="D14" s="221" t="s">
        <v>117</v>
      </c>
      <c r="E14" s="221" t="s">
        <v>119</v>
      </c>
      <c r="F14" s="221" t="s">
        <v>120</v>
      </c>
      <c r="G14" s="157" t="s">
        <v>110</v>
      </c>
      <c r="H14" s="157" t="s">
        <v>111</v>
      </c>
      <c r="I14" s="221" t="s">
        <v>122</v>
      </c>
      <c r="J14" s="157" t="s">
        <v>116</v>
      </c>
      <c r="K14" s="157" t="s">
        <v>112</v>
      </c>
      <c r="L14" s="221" t="s">
        <v>121</v>
      </c>
      <c r="M14" s="221" t="s">
        <v>113</v>
      </c>
      <c r="N14" s="38"/>
      <c r="O14" s="38"/>
    </row>
    <row r="15" spans="1:15" s="39" customFormat="1" ht="18" customHeight="1" thickBot="1" x14ac:dyDescent="0.25">
      <c r="A15" s="205"/>
      <c r="B15" s="205"/>
      <c r="C15" s="220"/>
      <c r="D15" s="222"/>
      <c r="E15" s="222"/>
      <c r="F15" s="222"/>
      <c r="G15" s="55" t="s">
        <v>115</v>
      </c>
      <c r="H15" s="55" t="s">
        <v>140</v>
      </c>
      <c r="I15" s="222"/>
      <c r="J15" s="56" t="s">
        <v>23</v>
      </c>
      <c r="K15" s="55" t="s">
        <v>130</v>
      </c>
      <c r="L15" s="222"/>
      <c r="M15" s="222"/>
      <c r="N15" s="40"/>
      <c r="O15" s="40"/>
    </row>
    <row r="16" spans="1:15" s="163" customFormat="1" ht="14.1" customHeight="1" x14ac:dyDescent="0.2">
      <c r="A16" s="79"/>
      <c r="B16" s="80"/>
      <c r="C16" s="81"/>
      <c r="D16" s="82"/>
      <c r="E16" s="82"/>
      <c r="F16" s="82"/>
      <c r="G16" s="83"/>
      <c r="H16" s="84"/>
      <c r="I16" s="52"/>
      <c r="J16" s="83"/>
      <c r="K16" s="108"/>
      <c r="L16" s="109"/>
      <c r="M16" s="53"/>
      <c r="N16" s="37"/>
      <c r="O16" s="37"/>
    </row>
    <row r="17" spans="1:15" s="163" customFormat="1" ht="14.1" customHeight="1" x14ac:dyDescent="0.2">
      <c r="A17" s="85"/>
      <c r="B17" s="86"/>
      <c r="C17" s="87"/>
      <c r="D17" s="88"/>
      <c r="E17" s="89"/>
      <c r="F17" s="88"/>
      <c r="G17" s="90"/>
      <c r="H17" s="91"/>
      <c r="I17" s="104"/>
      <c r="J17" s="90"/>
      <c r="K17" s="110"/>
      <c r="L17" s="111"/>
      <c r="M17" s="116"/>
      <c r="N17" s="37"/>
      <c r="O17" s="37"/>
    </row>
    <row r="18" spans="1:15" s="163" customFormat="1" ht="14.1" customHeight="1" x14ac:dyDescent="0.2">
      <c r="A18" s="92"/>
      <c r="B18" s="93"/>
      <c r="C18" s="87"/>
      <c r="D18" s="88"/>
      <c r="E18" s="88"/>
      <c r="F18" s="88"/>
      <c r="G18" s="90"/>
      <c r="H18" s="91"/>
      <c r="I18" s="104"/>
      <c r="J18" s="90"/>
      <c r="K18" s="110"/>
      <c r="L18" s="111"/>
      <c r="M18" s="116"/>
      <c r="N18" s="37"/>
      <c r="O18" s="37"/>
    </row>
    <row r="19" spans="1:15" s="163" customFormat="1" ht="14.1" customHeight="1" x14ac:dyDescent="0.2">
      <c r="A19" s="85"/>
      <c r="B19" s="93"/>
      <c r="C19" s="87"/>
      <c r="D19" s="88"/>
      <c r="E19" s="88"/>
      <c r="F19" s="88"/>
      <c r="G19" s="90"/>
      <c r="H19" s="91"/>
      <c r="I19" s="104"/>
      <c r="J19" s="90"/>
      <c r="K19" s="110"/>
      <c r="L19" s="111"/>
      <c r="M19" s="116"/>
      <c r="N19" s="37"/>
      <c r="O19" s="37"/>
    </row>
    <row r="20" spans="1:15" s="163" customFormat="1" ht="14.1" customHeight="1" x14ac:dyDescent="0.2">
      <c r="A20" s="85"/>
      <c r="B20" s="93"/>
      <c r="C20" s="87"/>
      <c r="D20" s="88"/>
      <c r="E20" s="88"/>
      <c r="F20" s="88"/>
      <c r="G20" s="90"/>
      <c r="H20" s="91"/>
      <c r="I20" s="104"/>
      <c r="J20" s="90"/>
      <c r="K20" s="110"/>
      <c r="L20" s="111"/>
      <c r="M20" s="116"/>
      <c r="N20" s="37"/>
      <c r="O20" s="37"/>
    </row>
    <row r="21" spans="1:15" s="163" customFormat="1" ht="14.1" customHeight="1" x14ac:dyDescent="0.2">
      <c r="A21" s="92"/>
      <c r="B21" s="93"/>
      <c r="C21" s="87"/>
      <c r="D21" s="88"/>
      <c r="E21" s="88"/>
      <c r="F21" s="88"/>
      <c r="G21" s="90"/>
      <c r="H21" s="91"/>
      <c r="I21" s="104"/>
      <c r="J21" s="90"/>
      <c r="K21" s="110"/>
      <c r="L21" s="111"/>
      <c r="M21" s="116"/>
      <c r="N21" s="37"/>
      <c r="O21" s="37"/>
    </row>
    <row r="22" spans="1:15" s="163" customFormat="1" ht="14.1" customHeight="1" x14ac:dyDescent="0.2">
      <c r="A22" s="85"/>
      <c r="B22" s="86"/>
      <c r="C22" s="87"/>
      <c r="D22" s="88"/>
      <c r="E22" s="88"/>
      <c r="F22" s="88"/>
      <c r="G22" s="90"/>
      <c r="H22" s="91"/>
      <c r="I22" s="104"/>
      <c r="J22" s="90"/>
      <c r="K22" s="110"/>
      <c r="L22" s="111"/>
      <c r="M22" s="116"/>
      <c r="N22" s="37"/>
      <c r="O22" s="37"/>
    </row>
    <row r="23" spans="1:15" s="163" customFormat="1" ht="14.1" customHeight="1" x14ac:dyDescent="0.2">
      <c r="A23" s="85"/>
      <c r="B23" s="86"/>
      <c r="C23" s="87"/>
      <c r="D23" s="88"/>
      <c r="E23" s="88"/>
      <c r="F23" s="88"/>
      <c r="G23" s="90"/>
      <c r="H23" s="91"/>
      <c r="I23" s="104"/>
      <c r="J23" s="90"/>
      <c r="K23" s="110"/>
      <c r="L23" s="111"/>
      <c r="M23" s="116"/>
      <c r="N23" s="37"/>
      <c r="O23" s="37"/>
    </row>
    <row r="24" spans="1:15" s="163" customFormat="1" ht="14.1" customHeight="1" x14ac:dyDescent="0.2">
      <c r="A24" s="85"/>
      <c r="B24" s="86"/>
      <c r="C24" s="87"/>
      <c r="D24" s="88"/>
      <c r="E24" s="88"/>
      <c r="F24" s="88"/>
      <c r="G24" s="90"/>
      <c r="H24" s="91"/>
      <c r="I24" s="104"/>
      <c r="J24" s="90"/>
      <c r="K24" s="110"/>
      <c r="L24" s="111"/>
      <c r="M24" s="116"/>
      <c r="N24" s="37"/>
      <c r="O24" s="37"/>
    </row>
    <row r="25" spans="1:15" s="164" customFormat="1" ht="14.1" customHeight="1" x14ac:dyDescent="0.2">
      <c r="A25" s="94"/>
      <c r="B25" s="95"/>
      <c r="C25" s="96"/>
      <c r="D25" s="96"/>
      <c r="E25" s="96"/>
      <c r="F25" s="96"/>
      <c r="G25" s="162"/>
      <c r="H25" s="97"/>
      <c r="I25" s="105"/>
      <c r="J25" s="162"/>
      <c r="K25" s="112"/>
      <c r="L25" s="113"/>
      <c r="M25" s="117"/>
    </row>
    <row r="26" spans="1:15" s="164" customFormat="1" ht="14.1" customHeight="1" x14ac:dyDescent="0.2">
      <c r="A26" s="94"/>
      <c r="B26" s="162"/>
      <c r="C26" s="87"/>
      <c r="D26" s="87"/>
      <c r="E26" s="87"/>
      <c r="F26" s="87"/>
      <c r="G26" s="162"/>
      <c r="H26" s="98"/>
      <c r="I26" s="106"/>
      <c r="J26" s="162"/>
      <c r="K26" s="112"/>
      <c r="L26" s="113"/>
      <c r="M26" s="117"/>
    </row>
    <row r="27" spans="1:15" s="164" customFormat="1" ht="14.1" customHeight="1" x14ac:dyDescent="0.2">
      <c r="A27" s="94"/>
      <c r="B27" s="162"/>
      <c r="C27" s="87"/>
      <c r="D27" s="87"/>
      <c r="E27" s="87"/>
      <c r="F27" s="87"/>
      <c r="G27" s="162"/>
      <c r="H27" s="97"/>
      <c r="I27" s="105"/>
      <c r="J27" s="162"/>
      <c r="K27" s="112"/>
      <c r="L27" s="113"/>
      <c r="M27" s="117"/>
    </row>
    <row r="28" spans="1:15" s="164" customFormat="1" ht="14.1" customHeight="1" thickBot="1" x14ac:dyDescent="0.25">
      <c r="A28" s="99"/>
      <c r="B28" s="100"/>
      <c r="C28" s="101"/>
      <c r="D28" s="101"/>
      <c r="E28" s="102"/>
      <c r="F28" s="102"/>
      <c r="G28" s="100"/>
      <c r="H28" s="103"/>
      <c r="I28" s="107"/>
      <c r="J28" s="100"/>
      <c r="K28" s="114"/>
      <c r="L28" s="115"/>
      <c r="M28" s="118"/>
    </row>
    <row r="29" spans="1:15" s="164" customFormat="1" ht="14.1" customHeight="1" x14ac:dyDescent="0.2">
      <c r="A29" s="44"/>
      <c r="E29" s="158"/>
      <c r="F29" s="158"/>
      <c r="G29" s="158"/>
      <c r="H29" s="158"/>
      <c r="I29" s="158"/>
      <c r="J29" s="160"/>
      <c r="K29" s="160"/>
      <c r="L29" s="1"/>
      <c r="M29" s="1"/>
    </row>
    <row r="30" spans="1:15" s="164" customFormat="1" ht="14.1" customHeight="1" x14ac:dyDescent="0.2">
      <c r="A30" s="44"/>
      <c r="E30" s="158"/>
      <c r="F30" s="158"/>
      <c r="G30" s="158"/>
      <c r="H30" s="158"/>
      <c r="I30" s="158"/>
      <c r="J30" s="160"/>
      <c r="K30" s="160"/>
      <c r="L30" s="1"/>
      <c r="M30" s="1"/>
    </row>
    <row r="31" spans="1:15" s="164" customFormat="1" ht="14.1" customHeight="1" x14ac:dyDescent="0.2">
      <c r="A31" s="158" t="s">
        <v>66</v>
      </c>
      <c r="B31" s="158" t="s">
        <v>78</v>
      </c>
      <c r="C31" s="158" t="s">
        <v>131</v>
      </c>
      <c r="E31" s="49">
        <f t="shared" ref="E31:F35" si="0">L38</f>
        <v>0</v>
      </c>
      <c r="F31" s="49">
        <f t="shared" si="0"/>
        <v>0</v>
      </c>
      <c r="H31" s="158"/>
      <c r="I31" s="158"/>
      <c r="J31" s="160"/>
      <c r="K31" s="223" t="s">
        <v>24</v>
      </c>
      <c r="L31" s="223"/>
      <c r="M31" s="8"/>
    </row>
    <row r="32" spans="1:15" s="164" customFormat="1" ht="14.1" customHeight="1" x14ac:dyDescent="0.2">
      <c r="A32" s="158"/>
      <c r="B32" s="158"/>
      <c r="C32" s="158"/>
      <c r="E32" s="49">
        <f t="shared" si="0"/>
        <v>0</v>
      </c>
      <c r="F32" s="49">
        <f t="shared" si="0"/>
        <v>0</v>
      </c>
      <c r="H32" s="158"/>
      <c r="I32" s="158"/>
      <c r="J32" s="160"/>
    </row>
    <row r="33" spans="1:13" s="164" customFormat="1" ht="14.1" customHeight="1" x14ac:dyDescent="0.2">
      <c r="A33" s="158">
        <v>4</v>
      </c>
      <c r="B33" s="158">
        <v>4.75</v>
      </c>
      <c r="C33" s="158">
        <v>100</v>
      </c>
      <c r="E33" s="49">
        <f t="shared" si="0"/>
        <v>0</v>
      </c>
      <c r="F33" s="49">
        <f t="shared" si="0"/>
        <v>0</v>
      </c>
      <c r="H33" s="158"/>
      <c r="I33" s="158"/>
      <c r="J33" s="160"/>
    </row>
    <row r="34" spans="1:13" s="164" customFormat="1" ht="14.1" customHeight="1" x14ac:dyDescent="0.2">
      <c r="A34" s="158">
        <v>10</v>
      </c>
      <c r="B34" s="158">
        <v>2</v>
      </c>
      <c r="C34" s="158">
        <v>100</v>
      </c>
      <c r="E34" s="49">
        <f t="shared" si="0"/>
        <v>0</v>
      </c>
      <c r="F34" s="49">
        <f t="shared" si="0"/>
        <v>0</v>
      </c>
      <c r="H34" s="158"/>
      <c r="I34" s="158"/>
      <c r="J34" s="160"/>
      <c r="K34" s="223" t="s">
        <v>25</v>
      </c>
      <c r="L34" s="223"/>
      <c r="M34" s="223"/>
    </row>
    <row r="35" spans="1:13" s="164" customFormat="1" ht="14.1" customHeight="1" x14ac:dyDescent="0.2">
      <c r="A35" s="158">
        <v>40</v>
      </c>
      <c r="B35" s="158">
        <v>0.42499999999999999</v>
      </c>
      <c r="C35" s="158">
        <v>100</v>
      </c>
      <c r="E35" s="49">
        <f t="shared" si="0"/>
        <v>0</v>
      </c>
      <c r="F35" s="49">
        <f t="shared" si="0"/>
        <v>0</v>
      </c>
      <c r="H35" s="158"/>
      <c r="I35" s="158"/>
      <c r="J35" s="160"/>
      <c r="K35" s="225" t="s">
        <v>26</v>
      </c>
      <c r="L35" s="225"/>
      <c r="M35" s="225"/>
    </row>
    <row r="36" spans="1:13" s="164" customFormat="1" ht="14.1" customHeight="1" thickBot="1" x14ac:dyDescent="0.25">
      <c r="A36" s="158">
        <v>200</v>
      </c>
      <c r="B36" s="158">
        <v>7.4999999999999997E-2</v>
      </c>
      <c r="C36" s="158">
        <v>100</v>
      </c>
      <c r="E36" s="49">
        <f t="shared" ref="E36:E47" si="1">I17</f>
        <v>0</v>
      </c>
      <c r="F36" s="57">
        <f t="shared" ref="F36:F47" si="2">M17</f>
        <v>0</v>
      </c>
      <c r="H36" s="158"/>
      <c r="I36" s="158"/>
      <c r="J36" s="160"/>
    </row>
    <row r="37" spans="1:13" s="164" customFormat="1" ht="14.1" customHeight="1" thickBot="1" x14ac:dyDescent="0.25">
      <c r="A37" s="44"/>
      <c r="B37" s="42"/>
      <c r="E37" s="49">
        <f t="shared" si="1"/>
        <v>0</v>
      </c>
      <c r="F37" s="57">
        <f t="shared" si="2"/>
        <v>0</v>
      </c>
      <c r="G37" s="158"/>
      <c r="H37" s="158"/>
      <c r="I37" s="158"/>
      <c r="J37" s="160"/>
      <c r="K37" s="23" t="s">
        <v>66</v>
      </c>
      <c r="L37" s="23" t="s">
        <v>122</v>
      </c>
      <c r="M37" s="23" t="s">
        <v>113</v>
      </c>
    </row>
    <row r="38" spans="1:13" s="164" customFormat="1" ht="14.1" customHeight="1" x14ac:dyDescent="0.2">
      <c r="A38" s="45"/>
      <c r="B38" s="43"/>
      <c r="C38" s="48"/>
      <c r="D38" s="34"/>
      <c r="E38" s="49">
        <f t="shared" si="1"/>
        <v>0</v>
      </c>
      <c r="F38" s="57">
        <f t="shared" si="2"/>
        <v>0</v>
      </c>
      <c r="G38" s="158"/>
      <c r="H38" s="158"/>
      <c r="I38" s="158"/>
      <c r="J38" s="160"/>
      <c r="K38" s="166"/>
      <c r="L38" s="166"/>
      <c r="M38" s="166"/>
    </row>
    <row r="39" spans="1:13" s="164" customFormat="1" ht="14.1" customHeight="1" x14ac:dyDescent="0.2">
      <c r="A39" s="44"/>
      <c r="B39" s="42"/>
      <c r="C39" s="47"/>
      <c r="E39" s="49">
        <f t="shared" si="1"/>
        <v>0</v>
      </c>
      <c r="F39" s="57">
        <f t="shared" si="2"/>
        <v>0</v>
      </c>
      <c r="G39" s="158"/>
      <c r="H39" s="158"/>
      <c r="I39" s="158"/>
      <c r="J39" s="160"/>
      <c r="K39" s="165"/>
      <c r="L39" s="165"/>
      <c r="M39" s="165"/>
    </row>
    <row r="40" spans="1:13" s="164" customFormat="1" ht="14.1" customHeight="1" x14ac:dyDescent="0.2">
      <c r="A40" s="44"/>
      <c r="B40" s="42"/>
      <c r="C40" s="47"/>
      <c r="E40" s="49">
        <f t="shared" si="1"/>
        <v>0</v>
      </c>
      <c r="F40" s="57">
        <f t="shared" si="2"/>
        <v>0</v>
      </c>
      <c r="G40" s="158"/>
      <c r="H40" s="158"/>
      <c r="I40" s="158"/>
      <c r="J40" s="160"/>
      <c r="K40" s="165"/>
      <c r="L40" s="165"/>
      <c r="M40" s="165"/>
    </row>
    <row r="41" spans="1:13" s="164" customFormat="1" ht="14.1" customHeight="1" x14ac:dyDescent="0.2">
      <c r="A41" s="44"/>
      <c r="B41" s="41"/>
      <c r="C41" s="46"/>
      <c r="E41" s="49">
        <f t="shared" si="1"/>
        <v>0</v>
      </c>
      <c r="F41" s="57">
        <f t="shared" si="2"/>
        <v>0</v>
      </c>
      <c r="G41" s="158"/>
      <c r="H41" s="158"/>
      <c r="I41" s="158"/>
      <c r="J41" s="160"/>
      <c r="K41" s="165"/>
      <c r="L41" s="165"/>
      <c r="M41" s="165"/>
    </row>
    <row r="42" spans="1:13" s="164" customFormat="1" ht="14.1" customHeight="1" thickBot="1" x14ac:dyDescent="0.25">
      <c r="A42" s="44"/>
      <c r="B42" s="42"/>
      <c r="C42" s="47"/>
      <c r="E42" s="49">
        <f t="shared" si="1"/>
        <v>0</v>
      </c>
      <c r="F42" s="57">
        <f t="shared" si="2"/>
        <v>0</v>
      </c>
      <c r="G42" s="158"/>
      <c r="H42" s="158"/>
      <c r="I42" s="158"/>
      <c r="J42" s="160"/>
      <c r="K42" s="120"/>
      <c r="L42" s="120"/>
      <c r="M42" s="120"/>
    </row>
    <row r="43" spans="1:13" s="164" customFormat="1" ht="14.1" customHeight="1" x14ac:dyDescent="0.2">
      <c r="B43" s="36"/>
      <c r="C43" s="36"/>
      <c r="E43" s="49">
        <f t="shared" si="1"/>
        <v>0</v>
      </c>
      <c r="F43" s="57">
        <f t="shared" si="2"/>
        <v>0</v>
      </c>
      <c r="G43" s="158"/>
      <c r="H43" s="158"/>
      <c r="I43" s="158"/>
      <c r="J43" s="160"/>
      <c r="K43" s="160"/>
      <c r="L43" s="1"/>
      <c r="M43" s="1"/>
    </row>
    <row r="44" spans="1:13" s="164" customFormat="1" ht="14.1" customHeight="1" x14ac:dyDescent="0.2">
      <c r="E44" s="49">
        <f t="shared" si="1"/>
        <v>0</v>
      </c>
      <c r="F44" s="57">
        <f t="shared" si="2"/>
        <v>0</v>
      </c>
      <c r="G44" s="158"/>
      <c r="H44" s="158"/>
      <c r="I44" s="158"/>
      <c r="J44" s="160"/>
      <c r="K44" s="160"/>
      <c r="L44" s="1"/>
      <c r="M44" s="1"/>
    </row>
    <row r="45" spans="1:13" s="164" customFormat="1" ht="14.1" customHeight="1" x14ac:dyDescent="0.2">
      <c r="B45" s="36"/>
      <c r="C45" s="36"/>
      <c r="E45" s="49">
        <f t="shared" si="1"/>
        <v>0</v>
      </c>
      <c r="F45" s="57">
        <f t="shared" si="2"/>
        <v>0</v>
      </c>
      <c r="G45" s="158"/>
      <c r="H45" s="158"/>
      <c r="I45" s="158"/>
      <c r="J45" s="160"/>
    </row>
    <row r="46" spans="1:13" s="164" customFormat="1" ht="14.1" customHeight="1" x14ac:dyDescent="0.2">
      <c r="B46" s="36"/>
      <c r="C46" s="36"/>
      <c r="E46" s="49">
        <f t="shared" si="1"/>
        <v>0</v>
      </c>
      <c r="F46" s="57">
        <f t="shared" si="2"/>
        <v>0</v>
      </c>
      <c r="G46" s="158"/>
      <c r="H46" s="158"/>
      <c r="I46" s="158"/>
      <c r="J46" s="160"/>
    </row>
    <row r="47" spans="1:13" s="164" customFormat="1" ht="14.1" customHeight="1" x14ac:dyDescent="0.2">
      <c r="E47" s="49">
        <f t="shared" si="1"/>
        <v>0</v>
      </c>
      <c r="F47" s="57">
        <f t="shared" si="2"/>
        <v>0</v>
      </c>
      <c r="G47" s="158"/>
      <c r="H47" s="158"/>
      <c r="I47" s="158"/>
      <c r="J47" s="160"/>
    </row>
    <row r="48" spans="1:13" s="164" customFormat="1" ht="14.1" customHeight="1" x14ac:dyDescent="0.2"/>
    <row r="49" spans="1:15" s="164" customFormat="1" ht="14.1" customHeight="1" x14ac:dyDescent="0.2">
      <c r="A49" s="35"/>
    </row>
    <row r="50" spans="1:15" s="164" customFormat="1" ht="14.1" customHeight="1" x14ac:dyDescent="0.2"/>
    <row r="51" spans="1:15" s="164" customFormat="1" ht="14.1" customHeight="1" x14ac:dyDescent="0.2"/>
    <row r="52" spans="1:15" s="164" customFormat="1" ht="14.1" customHeight="1" x14ac:dyDescent="0.2"/>
    <row r="53" spans="1:15" s="164" customFormat="1" ht="14.1" customHeight="1" x14ac:dyDescent="0.2"/>
    <row r="54" spans="1:15" s="164" customFormat="1" ht="18" customHeight="1" x14ac:dyDescent="0.2">
      <c r="K54" s="13"/>
      <c r="L54" s="13"/>
      <c r="M54" s="13"/>
      <c r="N54" s="13"/>
      <c r="O54" s="13"/>
    </row>
    <row r="55" spans="1:15" s="164" customFormat="1" ht="18" customHeight="1" x14ac:dyDescent="0.2">
      <c r="K55" s="13"/>
      <c r="L55" s="13"/>
      <c r="M55" s="13"/>
      <c r="N55" s="13"/>
      <c r="O55" s="13"/>
    </row>
    <row r="56" spans="1:15" s="164" customFormat="1" ht="18" customHeight="1" x14ac:dyDescent="0.2">
      <c r="K56" s="13"/>
      <c r="L56" s="13"/>
      <c r="M56" s="13"/>
      <c r="N56" s="13"/>
      <c r="O56" s="13"/>
    </row>
    <row r="57" spans="1:15" ht="18" customHeight="1" x14ac:dyDescent="0.2"/>
    <row r="58" spans="1:15" ht="18" customHeight="1" x14ac:dyDescent="0.2"/>
    <row r="59" spans="1:15" ht="18" customHeight="1" x14ac:dyDescent="0.2"/>
    <row r="60" spans="1:15" ht="18" customHeight="1" x14ac:dyDescent="0.2"/>
    <row r="61" spans="1:15" ht="18" customHeight="1" x14ac:dyDescent="0.2"/>
  </sheetData>
  <mergeCells count="31">
    <mergeCell ref="E10:F10"/>
    <mergeCell ref="K10:L10"/>
    <mergeCell ref="A1:M1"/>
    <mergeCell ref="A2:M2"/>
    <mergeCell ref="C3:F3"/>
    <mergeCell ref="I3:J3"/>
    <mergeCell ref="L3:M3"/>
    <mergeCell ref="C4:F4"/>
    <mergeCell ref="I4:J4"/>
    <mergeCell ref="L4:M4"/>
    <mergeCell ref="C5:F5"/>
    <mergeCell ref="I5:J5"/>
    <mergeCell ref="C6:F6"/>
    <mergeCell ref="I6:J6"/>
    <mergeCell ref="E8:L8"/>
    <mergeCell ref="A14:A15"/>
    <mergeCell ref="B14:B15"/>
    <mergeCell ref="C14:C15"/>
    <mergeCell ref="D14:D15"/>
    <mergeCell ref="E14:E15"/>
    <mergeCell ref="K35:M35"/>
    <mergeCell ref="E11:F11"/>
    <mergeCell ref="K11:L11"/>
    <mergeCell ref="E12:F12"/>
    <mergeCell ref="K12:L12"/>
    <mergeCell ref="F14:F15"/>
    <mergeCell ref="I14:I15"/>
    <mergeCell ref="L14:L15"/>
    <mergeCell ref="M14:M15"/>
    <mergeCell ref="K31:L31"/>
    <mergeCell ref="K34:M34"/>
  </mergeCells>
  <phoneticPr fontId="6" type="noConversion"/>
  <printOptions horizontalCentered="1"/>
  <pageMargins left="0.75" right="0.25" top="0.5" bottom="0.5" header="0" footer="0"/>
  <pageSetup scale="96" orientation="portrait" horizontalDpi="4294967292" verticalDpi="4294967292"/>
  <headerFooter>
    <oddFooter>&amp;L&amp;K000000_x000D_14.333 Geotechnical Laboratory&amp;C&amp;K000000_x000D_Revised 01/12&amp;R&amp;K000000_x000D___ of __</oddFooter>
  </headerFooter>
  <drawing r:id="rId1"/>
  <legacyDrawing r:id="rId2"/>
  <oleObjects>
    <mc:AlternateContent xmlns:mc="http://schemas.openxmlformats.org/markup-compatibility/2006">
      <mc:Choice Requires="x14">
        <oleObject progId="Word.Picture.8" shapeId="52227" r:id="rId3">
          <objectPr defaultSize="0" autoPict="0" r:id="rId4">
            <anchor moveWithCells="1" sizeWithCells="1">
              <from>
                <xdr:col>10</xdr:col>
                <xdr:colOff>114300</xdr:colOff>
                <xdr:row>0</xdr:row>
                <xdr:rowOff>0</xdr:rowOff>
              </from>
              <to>
                <xdr:col>11</xdr:col>
                <xdr:colOff>333375</xdr:colOff>
                <xdr:row>2</xdr:row>
                <xdr:rowOff>9525</xdr:rowOff>
              </to>
            </anchor>
          </objectPr>
        </oleObject>
      </mc:Choice>
      <mc:Fallback>
        <oleObject progId="Word.Picture.8" shapeId="52227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0"/>
  <sheetViews>
    <sheetView tabSelected="1" zoomScale="115" zoomScaleNormal="115" zoomScalePageLayoutView="175" workbookViewId="0">
      <selection activeCell="H23" sqref="H23"/>
    </sheetView>
  </sheetViews>
  <sheetFormatPr defaultColWidth="12" defaultRowHeight="19.7" customHeight="1" x14ac:dyDescent="0.2"/>
  <cols>
    <col min="1" max="1" width="22.140625" style="1" customWidth="1"/>
    <col min="2" max="7" width="10.85546875" style="1" customWidth="1"/>
    <col min="8" max="8" width="22.140625" style="1" customWidth="1"/>
    <col min="9" max="16384" width="12" style="1"/>
  </cols>
  <sheetData>
    <row r="1" spans="1:18" s="13" customFormat="1" ht="18" customHeight="1" x14ac:dyDescent="0.2">
      <c r="A1" s="208" t="s">
        <v>95</v>
      </c>
      <c r="B1" s="208"/>
      <c r="C1" s="208"/>
      <c r="D1" s="208"/>
      <c r="E1" s="208"/>
      <c r="F1" s="208"/>
      <c r="G1" s="208"/>
    </row>
    <row r="2" spans="1:18" s="13" customFormat="1" ht="18" customHeight="1" x14ac:dyDescent="0.2">
      <c r="A2" s="230" t="s">
        <v>151</v>
      </c>
      <c r="B2" s="230"/>
      <c r="C2" s="230"/>
      <c r="D2" s="230"/>
      <c r="E2" s="230"/>
      <c r="F2" s="230"/>
      <c r="G2" s="230"/>
    </row>
    <row r="3" spans="1:18" s="13" customFormat="1" ht="18" customHeight="1" x14ac:dyDescent="0.2">
      <c r="A3" s="183" t="s">
        <v>10</v>
      </c>
      <c r="B3" s="215"/>
      <c r="C3" s="215"/>
      <c r="D3" s="183" t="s">
        <v>84</v>
      </c>
      <c r="E3" s="182"/>
      <c r="F3" s="183" t="s">
        <v>14</v>
      </c>
      <c r="G3" s="181"/>
    </row>
    <row r="4" spans="1:18" s="13" customFormat="1" ht="18" customHeight="1" x14ac:dyDescent="0.2">
      <c r="A4" s="183" t="s">
        <v>31</v>
      </c>
      <c r="B4" s="231"/>
      <c r="C4" s="231"/>
      <c r="D4" s="183" t="s">
        <v>13</v>
      </c>
      <c r="E4" s="180"/>
      <c r="F4" s="183" t="s">
        <v>14</v>
      </c>
      <c r="G4" s="21"/>
    </row>
    <row r="5" spans="1:18" s="13" customFormat="1" ht="18" customHeight="1" x14ac:dyDescent="0.2">
      <c r="A5" s="183" t="s">
        <v>15</v>
      </c>
      <c r="B5" s="216"/>
      <c r="C5" s="216"/>
      <c r="D5" s="183" t="s">
        <v>92</v>
      </c>
      <c r="E5" s="180"/>
    </row>
    <row r="6" spans="1:18" s="13" customFormat="1" ht="18" customHeight="1" x14ac:dyDescent="0.2">
      <c r="A6" s="183" t="s">
        <v>12</v>
      </c>
      <c r="B6" s="216"/>
      <c r="C6" s="216"/>
      <c r="D6" s="183" t="s">
        <v>64</v>
      </c>
      <c r="E6" s="180"/>
    </row>
    <row r="7" spans="1:18" s="13" customFormat="1" ht="11.1" customHeight="1" x14ac:dyDescent="0.2">
      <c r="A7" s="183"/>
      <c r="B7" s="183"/>
    </row>
    <row r="8" spans="1:18" s="13" customFormat="1" ht="18" customHeight="1" x14ac:dyDescent="0.2">
      <c r="A8" s="183" t="s">
        <v>138</v>
      </c>
      <c r="B8" s="197"/>
      <c r="C8" s="197"/>
      <c r="D8" s="197"/>
      <c r="E8" s="197"/>
      <c r="F8" s="184" t="s">
        <v>96</v>
      </c>
      <c r="G8" s="179"/>
    </row>
    <row r="9" spans="1:18" ht="11.1" customHeight="1" x14ac:dyDescent="0.2"/>
    <row r="10" spans="1:18" ht="18" customHeight="1" x14ac:dyDescent="0.2">
      <c r="A10" s="185" t="s">
        <v>75</v>
      </c>
      <c r="B10" s="228"/>
      <c r="C10" s="228"/>
      <c r="E10" s="183" t="s">
        <v>76</v>
      </c>
      <c r="F10" s="182"/>
    </row>
    <row r="11" spans="1:18" ht="18" customHeight="1" x14ac:dyDescent="0.2">
      <c r="A11" s="185" t="s">
        <v>74</v>
      </c>
      <c r="B11" s="229"/>
      <c r="C11" s="229"/>
      <c r="E11" s="183" t="s">
        <v>97</v>
      </c>
      <c r="F11" s="132"/>
    </row>
    <row r="12" spans="1:18" s="121" customFormat="1" ht="11.1" customHeight="1" thickBot="1" x14ac:dyDescent="0.25">
      <c r="B12" s="186"/>
      <c r="C12" s="122"/>
      <c r="F12" s="186"/>
      <c r="G12" s="122"/>
    </row>
    <row r="13" spans="1:18" s="121" customFormat="1" ht="15.95" customHeight="1" thickBot="1" x14ac:dyDescent="0.3">
      <c r="A13" s="187" t="s">
        <v>73</v>
      </c>
      <c r="B13" s="188">
        <v>1</v>
      </c>
      <c r="C13" s="188">
        <v>2</v>
      </c>
      <c r="D13" s="188">
        <v>3</v>
      </c>
      <c r="E13" s="188">
        <v>4</v>
      </c>
      <c r="F13" s="188">
        <v>5</v>
      </c>
      <c r="G13" s="188">
        <v>6</v>
      </c>
      <c r="H13" s="196"/>
    </row>
    <row r="14" spans="1:18" s="127" customFormat="1" ht="26.25" customHeight="1" x14ac:dyDescent="0.25">
      <c r="A14" s="128" t="s">
        <v>0</v>
      </c>
      <c r="B14" s="189"/>
      <c r="C14" s="189"/>
      <c r="D14" s="189"/>
      <c r="E14" s="189"/>
      <c r="F14" s="189"/>
      <c r="G14" s="189"/>
      <c r="H14" s="196"/>
    </row>
    <row r="15" spans="1:18" s="126" customFormat="1" ht="26.25" customHeight="1" x14ac:dyDescent="0.25">
      <c r="A15" s="129" t="s">
        <v>49</v>
      </c>
      <c r="B15" s="134"/>
      <c r="C15" s="134"/>
      <c r="D15" s="134"/>
      <c r="E15" s="134"/>
      <c r="F15" s="134"/>
      <c r="G15" s="134"/>
      <c r="H15" s="196"/>
      <c r="R15" s="127"/>
    </row>
    <row r="16" spans="1:18" s="127" customFormat="1" ht="34.5" customHeight="1" x14ac:dyDescent="0.25">
      <c r="A16" s="129" t="s">
        <v>1</v>
      </c>
      <c r="B16" s="136">
        <f>B14-B15</f>
        <v>0</v>
      </c>
      <c r="C16" s="136">
        <f>C14-C15</f>
        <v>0</v>
      </c>
      <c r="D16" s="136">
        <f>D14-D15</f>
        <v>0</v>
      </c>
      <c r="E16" s="136">
        <f>E14-E15</f>
        <v>0</v>
      </c>
      <c r="F16" s="136">
        <f>F14-F15</f>
        <v>0</v>
      </c>
      <c r="G16" s="136"/>
      <c r="H16" s="196"/>
      <c r="O16" s="126"/>
    </row>
    <row r="17" spans="1:15" s="127" customFormat="1" ht="25.5" customHeight="1" x14ac:dyDescent="0.25">
      <c r="A17" s="129" t="s">
        <v>109</v>
      </c>
      <c r="B17" s="135" t="e">
        <f>(B16)/$F$11</f>
        <v>#DIV/0!</v>
      </c>
      <c r="C17" s="135" t="e">
        <f>(C16)/$F$11</f>
        <v>#DIV/0!</v>
      </c>
      <c r="D17" s="135" t="e">
        <f>(D16)/$F$11</f>
        <v>#DIV/0!</v>
      </c>
      <c r="E17" s="135" t="e">
        <f t="shared" ref="E17:F17" si="0">(E16)/$F$11</f>
        <v>#DIV/0!</v>
      </c>
      <c r="F17" s="135" t="e">
        <f t="shared" si="0"/>
        <v>#DIV/0!</v>
      </c>
      <c r="G17" s="135"/>
      <c r="H17" s="196"/>
      <c r="O17" s="126"/>
    </row>
    <row r="18" spans="1:15" s="127" customFormat="1" ht="18" customHeight="1" x14ac:dyDescent="0.25">
      <c r="A18" s="129" t="s">
        <v>40</v>
      </c>
      <c r="B18" s="133"/>
      <c r="C18" s="133"/>
      <c r="D18" s="133"/>
      <c r="E18" s="133"/>
      <c r="F18" s="133"/>
      <c r="G18" s="133"/>
      <c r="H18" s="196"/>
      <c r="O18" s="126"/>
    </row>
    <row r="19" spans="1:15" s="127" customFormat="1" ht="18" customHeight="1" x14ac:dyDescent="0.25">
      <c r="A19" s="129" t="s">
        <v>67</v>
      </c>
      <c r="B19" s="134"/>
      <c r="C19" s="134"/>
      <c r="D19" s="134"/>
      <c r="E19" s="134"/>
      <c r="F19" s="134"/>
      <c r="G19" s="134"/>
      <c r="H19" s="196"/>
      <c r="O19" s="126"/>
    </row>
    <row r="20" spans="1:15" s="127" customFormat="1" ht="22.5" customHeight="1" x14ac:dyDescent="0.25">
      <c r="A20" s="129" t="s">
        <v>70</v>
      </c>
      <c r="B20" s="134"/>
      <c r="C20" s="134"/>
      <c r="D20" s="134"/>
      <c r="E20" s="134"/>
      <c r="F20" s="134"/>
      <c r="G20" s="134"/>
      <c r="H20" s="196"/>
    </row>
    <row r="21" spans="1:15" s="127" customFormat="1" ht="18" customHeight="1" x14ac:dyDescent="0.25">
      <c r="A21" s="129" t="s">
        <v>69</v>
      </c>
      <c r="B21" s="134"/>
      <c r="C21" s="134"/>
      <c r="D21" s="134"/>
      <c r="E21" s="134"/>
      <c r="F21" s="134"/>
      <c r="G21" s="134"/>
      <c r="H21" s="196"/>
      <c r="J21" s="126"/>
    </row>
    <row r="22" spans="1:15" s="127" customFormat="1" ht="18" customHeight="1" x14ac:dyDescent="0.25">
      <c r="A22" s="129" t="s">
        <v>68</v>
      </c>
      <c r="B22" s="136">
        <f>B21-B19</f>
        <v>0</v>
      </c>
      <c r="C22" s="136">
        <f>C21-C19</f>
        <v>0</v>
      </c>
      <c r="D22" s="136">
        <f>D21-D19</f>
        <v>0</v>
      </c>
      <c r="E22" s="136">
        <f t="shared" ref="E22:F22" si="1">E21-E19</f>
        <v>0</v>
      </c>
      <c r="F22" s="136">
        <f t="shared" si="1"/>
        <v>0</v>
      </c>
      <c r="G22" s="136"/>
      <c r="H22" s="196"/>
    </row>
    <row r="23" spans="1:15" s="127" customFormat="1" ht="18" customHeight="1" x14ac:dyDescent="0.2">
      <c r="A23" s="129" t="s">
        <v>71</v>
      </c>
      <c r="B23" s="137">
        <f>B20-B21</f>
        <v>0</v>
      </c>
      <c r="C23" s="137">
        <f>C20-C21</f>
        <v>0</v>
      </c>
      <c r="D23" s="137">
        <f>D20-D21</f>
        <v>0</v>
      </c>
      <c r="E23" s="137">
        <f>E20-E21</f>
        <v>0</v>
      </c>
      <c r="F23" s="137">
        <f>F20-F21</f>
        <v>0</v>
      </c>
      <c r="G23" s="137"/>
    </row>
    <row r="24" spans="1:15" s="127" customFormat="1" ht="18" customHeight="1" x14ac:dyDescent="0.2">
      <c r="A24" s="130" t="s">
        <v>102</v>
      </c>
      <c r="B24" s="138" t="e">
        <f>(B23/B22)*100</f>
        <v>#DIV/0!</v>
      </c>
      <c r="C24" s="138" t="e">
        <f>(C23/C22)*100</f>
        <v>#DIV/0!</v>
      </c>
      <c r="D24" s="138" t="e">
        <f>(D23/D22)*100</f>
        <v>#DIV/0!</v>
      </c>
      <c r="E24" s="138" t="e">
        <f>(E23/E22)*100</f>
        <v>#DIV/0!</v>
      </c>
      <c r="F24" s="138" t="e">
        <f>(F23/F22)*100</f>
        <v>#DIV/0!</v>
      </c>
      <c r="G24" s="138"/>
    </row>
    <row r="25" spans="1:15" s="127" customFormat="1" ht="18" customHeight="1" thickBot="1" x14ac:dyDescent="0.25">
      <c r="A25" s="131" t="s">
        <v>72</v>
      </c>
      <c r="B25" s="139" t="e">
        <f>(B17/(1+B24/100))</f>
        <v>#DIV/0!</v>
      </c>
      <c r="C25" s="139" t="e">
        <f>(C17/(1+C24/100))</f>
        <v>#DIV/0!</v>
      </c>
      <c r="D25" s="139" t="e">
        <f>(D17/(1+D24/100))</f>
        <v>#DIV/0!</v>
      </c>
      <c r="E25" s="139" t="e">
        <f>(E17/(1+E24/100))</f>
        <v>#DIV/0!</v>
      </c>
      <c r="F25" s="139" t="e">
        <f>(F17/(1+F24/100))</f>
        <v>#DIV/0!</v>
      </c>
      <c r="G25" s="139"/>
    </row>
    <row r="26" spans="1:15" s="127" customFormat="1" ht="18" customHeight="1" x14ac:dyDescent="0.2">
      <c r="A26" s="126"/>
      <c r="B26" s="126"/>
      <c r="C26" s="126"/>
      <c r="D26" s="126"/>
      <c r="E26" s="126"/>
    </row>
    <row r="27" spans="1:15" s="127" customFormat="1" ht="18" customHeight="1" x14ac:dyDescent="0.2">
      <c r="A27" s="126"/>
      <c r="B27" s="126"/>
      <c r="C27" s="126"/>
      <c r="D27" s="126"/>
      <c r="E27" s="126"/>
    </row>
    <row r="28" spans="1:15" s="127" customFormat="1" ht="18" customHeight="1" x14ac:dyDescent="0.2">
      <c r="A28" s="126"/>
      <c r="B28" s="127" t="s">
        <v>98</v>
      </c>
      <c r="C28" s="140" t="s">
        <v>99</v>
      </c>
      <c r="D28" s="126"/>
      <c r="E28" s="126"/>
    </row>
    <row r="29" spans="1:15" s="123" customFormat="1" ht="18" customHeight="1" x14ac:dyDescent="0.2">
      <c r="A29" s="125"/>
      <c r="B29" s="190">
        <v>4</v>
      </c>
      <c r="C29" s="191" t="e">
        <f t="shared" ref="C29:C40" si="2">(62.4/($B29/100+1/G$8))</f>
        <v>#DIV/0!</v>
      </c>
      <c r="D29" s="191"/>
      <c r="E29" s="190"/>
      <c r="K29" s="127"/>
      <c r="L29" s="127"/>
      <c r="M29" s="127"/>
      <c r="N29" s="127"/>
      <c r="O29" s="127"/>
    </row>
    <row r="30" spans="1:15" s="123" customFormat="1" ht="18" customHeight="1" x14ac:dyDescent="0.2">
      <c r="A30" s="125"/>
      <c r="B30" s="190">
        <f t="shared" ref="B30:B40" si="3">B29+2</f>
        <v>6</v>
      </c>
      <c r="C30" s="191" t="e">
        <f t="shared" si="2"/>
        <v>#DIV/0!</v>
      </c>
      <c r="D30" s="191"/>
      <c r="E30" s="190"/>
      <c r="F30" s="141" t="s">
        <v>101</v>
      </c>
      <c r="G30" s="142"/>
    </row>
    <row r="31" spans="1:15" s="123" customFormat="1" ht="18" customHeight="1" x14ac:dyDescent="0.2">
      <c r="A31" s="125"/>
      <c r="B31" s="190">
        <f t="shared" si="3"/>
        <v>8</v>
      </c>
      <c r="C31" s="191" t="e">
        <f t="shared" si="2"/>
        <v>#DIV/0!</v>
      </c>
      <c r="D31" s="191"/>
      <c r="E31" s="190"/>
      <c r="F31" s="192" t="s">
        <v>100</v>
      </c>
      <c r="G31" s="143"/>
    </row>
    <row r="32" spans="1:15" s="123" customFormat="1" ht="18" customHeight="1" x14ac:dyDescent="0.2">
      <c r="A32" s="125"/>
      <c r="B32" s="190">
        <f t="shared" si="3"/>
        <v>10</v>
      </c>
      <c r="C32" s="191" t="e">
        <f t="shared" si="2"/>
        <v>#DIV/0!</v>
      </c>
      <c r="D32" s="191"/>
      <c r="E32" s="190"/>
    </row>
    <row r="33" spans="1:7" s="123" customFormat="1" ht="18" customHeight="1" x14ac:dyDescent="0.2">
      <c r="A33" s="125"/>
      <c r="B33" s="190">
        <f t="shared" si="3"/>
        <v>12</v>
      </c>
      <c r="C33" s="191" t="e">
        <f t="shared" si="2"/>
        <v>#DIV/0!</v>
      </c>
      <c r="D33" s="191"/>
      <c r="E33" s="190"/>
    </row>
    <row r="34" spans="1:7" s="123" customFormat="1" ht="18" customHeight="1" x14ac:dyDescent="0.2">
      <c r="A34" s="125"/>
      <c r="B34" s="190">
        <f t="shared" si="3"/>
        <v>14</v>
      </c>
      <c r="C34" s="191" t="e">
        <f t="shared" si="2"/>
        <v>#DIV/0!</v>
      </c>
      <c r="D34" s="191"/>
      <c r="E34" s="190"/>
    </row>
    <row r="35" spans="1:7" s="123" customFormat="1" ht="18" customHeight="1" x14ac:dyDescent="0.2">
      <c r="A35" s="125"/>
      <c r="B35" s="190">
        <f t="shared" si="3"/>
        <v>16</v>
      </c>
      <c r="C35" s="191" t="e">
        <f t="shared" si="2"/>
        <v>#DIV/0!</v>
      </c>
      <c r="D35" s="191"/>
      <c r="E35" s="190"/>
    </row>
    <row r="36" spans="1:7" s="123" customFormat="1" ht="18" customHeight="1" x14ac:dyDescent="0.2">
      <c r="A36" s="125"/>
      <c r="B36" s="190">
        <f t="shared" si="3"/>
        <v>18</v>
      </c>
      <c r="C36" s="191" t="e">
        <f t="shared" si="2"/>
        <v>#DIV/0!</v>
      </c>
      <c r="D36" s="191"/>
      <c r="E36" s="190"/>
    </row>
    <row r="37" spans="1:7" s="123" customFormat="1" ht="18" customHeight="1" x14ac:dyDescent="0.2">
      <c r="A37" s="125"/>
      <c r="B37" s="190">
        <f t="shared" si="3"/>
        <v>20</v>
      </c>
      <c r="C37" s="191" t="e">
        <f t="shared" si="2"/>
        <v>#DIV/0!</v>
      </c>
      <c r="D37" s="191"/>
      <c r="E37" s="190"/>
    </row>
    <row r="38" spans="1:7" s="123" customFormat="1" ht="18" customHeight="1" x14ac:dyDescent="0.2">
      <c r="A38" s="125"/>
      <c r="B38" s="190">
        <f t="shared" si="3"/>
        <v>22</v>
      </c>
      <c r="C38" s="191" t="e">
        <f t="shared" si="2"/>
        <v>#DIV/0!</v>
      </c>
      <c r="D38" s="191"/>
      <c r="E38" s="190"/>
    </row>
    <row r="39" spans="1:7" s="123" customFormat="1" ht="18" customHeight="1" x14ac:dyDescent="0.2">
      <c r="A39" s="190"/>
      <c r="B39" s="190">
        <f t="shared" si="3"/>
        <v>24</v>
      </c>
      <c r="C39" s="191" t="e">
        <f t="shared" si="2"/>
        <v>#DIV/0!</v>
      </c>
      <c r="D39" s="190"/>
      <c r="E39" s="190"/>
    </row>
    <row r="40" spans="1:7" s="123" customFormat="1" ht="18" customHeight="1" x14ac:dyDescent="0.2">
      <c r="A40" s="190"/>
      <c r="B40" s="190">
        <f t="shared" si="3"/>
        <v>26</v>
      </c>
      <c r="C40" s="191" t="e">
        <f t="shared" si="2"/>
        <v>#DIV/0!</v>
      </c>
      <c r="D40" s="190"/>
      <c r="E40" s="190"/>
    </row>
    <row r="41" spans="1:7" s="123" customFormat="1" ht="18" customHeight="1" x14ac:dyDescent="0.2">
      <c r="A41" s="190"/>
      <c r="B41" s="190"/>
      <c r="C41" s="190"/>
      <c r="D41" s="190"/>
      <c r="E41" s="190"/>
    </row>
    <row r="42" spans="1:7" s="123" customFormat="1" ht="18" customHeight="1" x14ac:dyDescent="0.2">
      <c r="A42" s="190"/>
      <c r="B42" s="190"/>
      <c r="C42" s="190"/>
      <c r="D42" s="190"/>
      <c r="E42" s="190"/>
    </row>
    <row r="43" spans="1:7" s="123" customFormat="1" ht="18" customHeight="1" x14ac:dyDescent="0.2">
      <c r="A43" s="190"/>
      <c r="B43" s="190"/>
      <c r="C43" s="190"/>
      <c r="D43" s="190"/>
      <c r="E43" s="190"/>
    </row>
    <row r="44" spans="1:7" s="123" customFormat="1" ht="18" customHeight="1" x14ac:dyDescent="0.2">
      <c r="A44" s="190"/>
      <c r="B44" s="190"/>
      <c r="C44" s="190"/>
      <c r="D44" s="190"/>
      <c r="E44" s="190"/>
    </row>
    <row r="45" spans="1:7" s="123" customFormat="1" ht="24.95" customHeight="1" x14ac:dyDescent="0.2">
      <c r="A45" s="193"/>
      <c r="B45" s="193"/>
      <c r="C45" s="193"/>
    </row>
    <row r="46" spans="1:7" s="123" customFormat="1" ht="24.95" customHeight="1" x14ac:dyDescent="0.2">
      <c r="B46" s="192"/>
      <c r="C46" s="124"/>
      <c r="D46" s="194"/>
      <c r="E46" s="124"/>
      <c r="F46" s="194"/>
      <c r="G46" s="124"/>
    </row>
    <row r="47" spans="1:7" s="123" customFormat="1" ht="24.95" customHeight="1" x14ac:dyDescent="0.2">
      <c r="B47" s="192"/>
      <c r="C47" s="124"/>
      <c r="D47" s="194"/>
      <c r="E47" s="124"/>
      <c r="F47" s="194"/>
      <c r="G47" s="124"/>
    </row>
    <row r="48" spans="1:7" s="123" customFormat="1" ht="24.95" customHeight="1" x14ac:dyDescent="0.2">
      <c r="B48" s="192"/>
      <c r="C48" s="124"/>
      <c r="D48" s="194"/>
      <c r="E48" s="124"/>
    </row>
    <row r="49" s="123" customFormat="1" ht="24.95" customHeight="1" x14ac:dyDescent="0.2"/>
    <row r="50" s="123" customFormat="1" ht="24.95" customHeight="1" x14ac:dyDescent="0.2"/>
    <row r="51" s="123" customFormat="1" ht="24.95" customHeight="1" x14ac:dyDescent="0.2"/>
    <row r="52" s="123" customFormat="1" ht="24.95" customHeight="1" x14ac:dyDescent="0.2"/>
    <row r="53" ht="24.95" customHeight="1" x14ac:dyDescent="0.2"/>
    <row r="54" ht="24.95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</sheetData>
  <mergeCells count="9">
    <mergeCell ref="B8:E8"/>
    <mergeCell ref="B10:C10"/>
    <mergeCell ref="B11:C11"/>
    <mergeCell ref="A1:G1"/>
    <mergeCell ref="A2:G2"/>
    <mergeCell ref="B3:C3"/>
    <mergeCell ref="B4:C4"/>
    <mergeCell ref="B5:C5"/>
    <mergeCell ref="B6:C6"/>
  </mergeCells>
  <phoneticPr fontId="6" type="noConversion"/>
  <printOptions horizontalCentered="1"/>
  <pageMargins left="0.5" right="0.5" top="0.5" bottom="0.5" header="0" footer="0"/>
  <pageSetup orientation="portrait" horizontalDpi="4294967292" verticalDpi="4294967292"/>
  <headerFooter>
    <oddFooter>&amp;L&amp;K000000_x000D_14.333 Geotechnical Laboratory&amp;C&amp;K000000_x000D_Revised 01/12&amp;R&amp;K000000_x000D_Page ___ of ___</oddFooter>
  </headerFooter>
  <drawing r:id="rId1"/>
  <legacyDrawing r:id="rId2"/>
  <oleObjects>
    <mc:AlternateContent xmlns:mc="http://schemas.openxmlformats.org/markup-compatibility/2006">
      <mc:Choice Requires="x14">
        <oleObject progId="Word.Picture.8" shapeId="55301" r:id="rId3">
          <objectPr defaultSize="0" autoPict="0" r:id="rId4">
            <anchor moveWithCells="1" sizeWithCells="1">
              <from>
                <xdr:col>5</xdr:col>
                <xdr:colOff>647700</xdr:colOff>
                <xdr:row>0</xdr:row>
                <xdr:rowOff>0</xdr:rowOff>
              </from>
              <to>
                <xdr:col>6</xdr:col>
                <xdr:colOff>561975</xdr:colOff>
                <xdr:row>2</xdr:row>
                <xdr:rowOff>9525</xdr:rowOff>
              </to>
            </anchor>
          </objectPr>
        </oleObject>
      </mc:Choice>
      <mc:Fallback>
        <oleObject progId="Word.Picture.8" shapeId="55301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Water Content</vt:lpstr>
      <vt:lpstr>Specific Gravity</vt:lpstr>
      <vt:lpstr>Sieve Analysis</vt:lpstr>
      <vt:lpstr>Sieve Analysis - Blank</vt:lpstr>
      <vt:lpstr>#200 Wash</vt:lpstr>
      <vt:lpstr>Hydrometer Analysis</vt:lpstr>
      <vt:lpstr>Hydrometer Analysis - Blank</vt:lpstr>
      <vt:lpstr>Compaction</vt:lpstr>
    </vt:vector>
  </TitlesOfParts>
  <Company>The Citadel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L. Hajduk</dc:creator>
  <cp:lastModifiedBy>Seth Robertson</cp:lastModifiedBy>
  <cp:lastPrinted>2012-01-24T17:31:22Z</cp:lastPrinted>
  <dcterms:created xsi:type="dcterms:W3CDTF">2007-05-23T16:45:41Z</dcterms:created>
  <dcterms:modified xsi:type="dcterms:W3CDTF">2014-02-28T17:57:58Z</dcterms:modified>
</cp:coreProperties>
</file>